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7BA03589-5C3F-4DAD-B192-1E46FA36AE84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main" sheetId="10" r:id="rId1"/>
    <sheet name="var_list" sheetId="13" r:id="rId2"/>
    <sheet name="legend" sheetId="7" r:id="rId3"/>
    <sheet name="PP_main" sheetId="2" r:id="rId4"/>
    <sheet name="PP_uncollectible" sheetId="6" r:id="rId5"/>
    <sheet name="Calculations" sheetId="12" r:id="rId6"/>
  </sheets>
  <definedNames>
    <definedName name="_xlnm._FilterDatabase" localSheetId="0" hidden="1">main!$A$1:$DR$1685</definedName>
    <definedName name="_xlnm._FilterDatabase" localSheetId="3" hidden="1">PP_main!$A$1:$CY$1685</definedName>
    <definedName name="_xlnm._FilterDatabase" localSheetId="4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J580" i="10" l="1"/>
  <c r="CJ581" i="10"/>
  <c r="CJ582" i="10"/>
  <c r="CJ583" i="10"/>
  <c r="CJ584" i="10"/>
  <c r="CJ579" i="10"/>
  <c r="BF580" i="10"/>
  <c r="BF581" i="10"/>
  <c r="BF582" i="10"/>
  <c r="BF583" i="10"/>
  <c r="BF584" i="10"/>
  <c r="BF579" i="10"/>
  <c r="BV584" i="10"/>
  <c r="BV583" i="10"/>
  <c r="BV582" i="10"/>
  <c r="BV581" i="10"/>
  <c r="BV580" i="10"/>
  <c r="BV579" i="10"/>
  <c r="BR580" i="10"/>
  <c r="BR581" i="10"/>
  <c r="BR582" i="10"/>
  <c r="BR583" i="10"/>
  <c r="BR584" i="10"/>
  <c r="BR579" i="10"/>
  <c r="G579" i="10"/>
  <c r="H579" i="10"/>
  <c r="I579" i="10"/>
  <c r="J579" i="10" s="1"/>
  <c r="G580" i="10"/>
  <c r="H580" i="10"/>
  <c r="I580" i="10"/>
  <c r="J580" i="10"/>
  <c r="K580" i="10" s="1"/>
  <c r="L580" i="10"/>
  <c r="M580" i="10"/>
  <c r="G581" i="10"/>
  <c r="H581" i="10"/>
  <c r="I581" i="10"/>
  <c r="L581" i="10" s="1"/>
  <c r="J581" i="10"/>
  <c r="K581" i="10"/>
  <c r="M581" i="10"/>
  <c r="G582" i="10"/>
  <c r="H582" i="10"/>
  <c r="I582" i="10"/>
  <c r="J582" i="10" s="1"/>
  <c r="K582" i="10" s="1"/>
  <c r="G583" i="10"/>
  <c r="H583" i="10"/>
  <c r="I583" i="10"/>
  <c r="L583" i="10" s="1"/>
  <c r="J583" i="10"/>
  <c r="K583" i="10" s="1"/>
  <c r="G584" i="10"/>
  <c r="H584" i="10"/>
  <c r="I584" i="10"/>
  <c r="AJ584" i="10"/>
  <c r="AJ583" i="10"/>
  <c r="AJ582" i="10"/>
  <c r="AJ581" i="10"/>
  <c r="AJ580" i="10"/>
  <c r="AJ579" i="10"/>
  <c r="F584" i="10"/>
  <c r="F583" i="10"/>
  <c r="F582" i="10"/>
  <c r="F581" i="10"/>
  <c r="F580" i="10"/>
  <c r="F579" i="10"/>
  <c r="CJ565" i="10"/>
  <c r="CJ566" i="10"/>
  <c r="CJ567" i="10"/>
  <c r="CJ568" i="10"/>
  <c r="CJ569" i="10"/>
  <c r="CJ570" i="10"/>
  <c r="CJ571" i="10"/>
  <c r="CJ572" i="10"/>
  <c r="CJ573" i="10"/>
  <c r="CJ574" i="10"/>
  <c r="CJ575" i="10"/>
  <c r="CJ576" i="10"/>
  <c r="CJ577" i="10"/>
  <c r="CJ578" i="10"/>
  <c r="CJ564" i="10"/>
  <c r="BR565" i="10"/>
  <c r="BQ565" i="10" s="1"/>
  <c r="BR566" i="10"/>
  <c r="BQ566" i="10" s="1"/>
  <c r="BR567" i="10"/>
  <c r="BQ567" i="10" s="1"/>
  <c r="BQ568" i="10"/>
  <c r="BR568" i="10"/>
  <c r="BR569" i="10"/>
  <c r="BQ569" i="10" s="1"/>
  <c r="BQ570" i="10"/>
  <c r="BR570" i="10"/>
  <c r="BR571" i="10"/>
  <c r="BQ571" i="10" s="1"/>
  <c r="BQ572" i="10"/>
  <c r="BR572" i="10"/>
  <c r="BR573" i="10"/>
  <c r="BQ573" i="10" s="1"/>
  <c r="BQ574" i="10"/>
  <c r="BR574" i="10"/>
  <c r="BR575" i="10"/>
  <c r="BQ575" i="10" s="1"/>
  <c r="BQ576" i="10"/>
  <c r="BR576" i="10"/>
  <c r="BR577" i="10"/>
  <c r="BQ577" i="10" s="1"/>
  <c r="BQ578" i="10"/>
  <c r="BR578" i="10"/>
  <c r="BQ564" i="10"/>
  <c r="BR564" i="10"/>
  <c r="AM565" i="10"/>
  <c r="AM566" i="10"/>
  <c r="AM567" i="10"/>
  <c r="AM568" i="10"/>
  <c r="AM569" i="10"/>
  <c r="AM570" i="10"/>
  <c r="AM571" i="10"/>
  <c r="AM572" i="10"/>
  <c r="AM573" i="10"/>
  <c r="AM574" i="10"/>
  <c r="AM575" i="10"/>
  <c r="AM576" i="10"/>
  <c r="AM577" i="10"/>
  <c r="AM578" i="10"/>
  <c r="AM564" i="10"/>
  <c r="AL564" i="10"/>
  <c r="AL566" i="10"/>
  <c r="AL565" i="10"/>
  <c r="AL567" i="10"/>
  <c r="AL568" i="10"/>
  <c r="AL569" i="10"/>
  <c r="AL570" i="10"/>
  <c r="AL571" i="10"/>
  <c r="AL572" i="10"/>
  <c r="AL573" i="10"/>
  <c r="AL574" i="10"/>
  <c r="AL575" i="10"/>
  <c r="AL576" i="10"/>
  <c r="AL577" i="10"/>
  <c r="AL578" i="10"/>
  <c r="BP576" i="10"/>
  <c r="BP573" i="10"/>
  <c r="BP572" i="10"/>
  <c r="BP571" i="10"/>
  <c r="BP570" i="10"/>
  <c r="BP569" i="10"/>
  <c r="BP568" i="10"/>
  <c r="BP567" i="10"/>
  <c r="BP564" i="10"/>
  <c r="G564" i="10"/>
  <c r="H564" i="10"/>
  <c r="I564" i="10"/>
  <c r="J564" i="10"/>
  <c r="M564" i="10" s="1"/>
  <c r="K564" i="10"/>
  <c r="L564" i="10"/>
  <c r="G565" i="10"/>
  <c r="H565" i="10"/>
  <c r="I565" i="10"/>
  <c r="J565" i="10"/>
  <c r="K565" i="10"/>
  <c r="L565" i="10"/>
  <c r="M565" i="10"/>
  <c r="G566" i="10"/>
  <c r="H566" i="10"/>
  <c r="I566" i="10"/>
  <c r="J566" i="10"/>
  <c r="K566" i="10" s="1"/>
  <c r="G567" i="10"/>
  <c r="H567" i="10"/>
  <c r="I567" i="10"/>
  <c r="J567" i="10"/>
  <c r="L567" i="10" s="1"/>
  <c r="K567" i="10"/>
  <c r="M567" i="10"/>
  <c r="G568" i="10"/>
  <c r="H568" i="10"/>
  <c r="I568" i="10"/>
  <c r="J568" i="10"/>
  <c r="K568" i="10"/>
  <c r="L568" i="10"/>
  <c r="M568" i="10"/>
  <c r="G569" i="10"/>
  <c r="H569" i="10"/>
  <c r="I569" i="10"/>
  <c r="J569" i="10"/>
  <c r="K569" i="10"/>
  <c r="L569" i="10"/>
  <c r="M569" i="10"/>
  <c r="G570" i="10"/>
  <c r="H570" i="10"/>
  <c r="I570" i="10"/>
  <c r="J570" i="10"/>
  <c r="M570" i="10" s="1"/>
  <c r="G571" i="10"/>
  <c r="H571" i="10"/>
  <c r="I571" i="10"/>
  <c r="J571" i="10"/>
  <c r="K571" i="10"/>
  <c r="L571" i="10"/>
  <c r="M571" i="10"/>
  <c r="G572" i="10"/>
  <c r="H572" i="10"/>
  <c r="I572" i="10"/>
  <c r="J572" i="10"/>
  <c r="M572" i="10" s="1"/>
  <c r="K572" i="10"/>
  <c r="L572" i="10"/>
  <c r="G573" i="10"/>
  <c r="H573" i="10"/>
  <c r="I573" i="10"/>
  <c r="J573" i="10"/>
  <c r="K573" i="10"/>
  <c r="L573" i="10"/>
  <c r="M573" i="10"/>
  <c r="G574" i="10"/>
  <c r="H574" i="10"/>
  <c r="I574" i="10"/>
  <c r="J574" i="10"/>
  <c r="K574" i="10" s="1"/>
  <c r="G575" i="10"/>
  <c r="H575" i="10"/>
  <c r="I575" i="10"/>
  <c r="J575" i="10"/>
  <c r="L575" i="10" s="1"/>
  <c r="K575" i="10"/>
  <c r="M575" i="10"/>
  <c r="G576" i="10"/>
  <c r="H576" i="10"/>
  <c r="I576" i="10"/>
  <c r="J576" i="10"/>
  <c r="K576" i="10"/>
  <c r="L576" i="10"/>
  <c r="M576" i="10"/>
  <c r="G577" i="10"/>
  <c r="H577" i="10"/>
  <c r="I577" i="10"/>
  <c r="J577" i="10"/>
  <c r="K577" i="10"/>
  <c r="L577" i="10"/>
  <c r="M577" i="10"/>
  <c r="G578" i="10"/>
  <c r="H578" i="10"/>
  <c r="I578" i="10"/>
  <c r="J578" i="10"/>
  <c r="M578" i="10" s="1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64" i="10"/>
  <c r="AJ575" i="10"/>
  <c r="AJ574" i="10"/>
  <c r="AJ573" i="10"/>
  <c r="AJ578" i="10"/>
  <c r="AJ577" i="10"/>
  <c r="AJ576" i="10"/>
  <c r="AJ572" i="10"/>
  <c r="AJ571" i="10"/>
  <c r="AJ570" i="10"/>
  <c r="AJ569" i="10"/>
  <c r="AJ568" i="10"/>
  <c r="AJ567" i="10"/>
  <c r="AJ566" i="10"/>
  <c r="AJ565" i="10"/>
  <c r="AJ564" i="10"/>
  <c r="AM541" i="10"/>
  <c r="AM542" i="10"/>
  <c r="AM543" i="10"/>
  <c r="AM544" i="10"/>
  <c r="AM545" i="10"/>
  <c r="AM546" i="10"/>
  <c r="AM547" i="10"/>
  <c r="AM548" i="10"/>
  <c r="AM549" i="10"/>
  <c r="AM550" i="10"/>
  <c r="AM551" i="10"/>
  <c r="AM552" i="10"/>
  <c r="AM553" i="10"/>
  <c r="AM554" i="10"/>
  <c r="AM555" i="10"/>
  <c r="AM556" i="10"/>
  <c r="AM557" i="10"/>
  <c r="AM558" i="10"/>
  <c r="AM559" i="10"/>
  <c r="AM560" i="10"/>
  <c r="AM561" i="10"/>
  <c r="AM562" i="10"/>
  <c r="AM563" i="10"/>
  <c r="AM540" i="10"/>
  <c r="BB563" i="10"/>
  <c r="BB562" i="10"/>
  <c r="BB561" i="10"/>
  <c r="BB560" i="10"/>
  <c r="BB559" i="10"/>
  <c r="BB558" i="10"/>
  <c r="BB557" i="10"/>
  <c r="BB556" i="10"/>
  <c r="BB555" i="10"/>
  <c r="BB551" i="10"/>
  <c r="BB550" i="10"/>
  <c r="BB549" i="10"/>
  <c r="BB548" i="10"/>
  <c r="BB547" i="10"/>
  <c r="BB546" i="10"/>
  <c r="BB545" i="10"/>
  <c r="BB544" i="10"/>
  <c r="BB543" i="10"/>
  <c r="BV563" i="10"/>
  <c r="BV562" i="10"/>
  <c r="BV561" i="10"/>
  <c r="BV560" i="10"/>
  <c r="BV559" i="10"/>
  <c r="BV558" i="10"/>
  <c r="BV557" i="10"/>
  <c r="BV556" i="10"/>
  <c r="BV555" i="10"/>
  <c r="BV551" i="10"/>
  <c r="BV550" i="10"/>
  <c r="BV549" i="10"/>
  <c r="BV548" i="10"/>
  <c r="BV547" i="10"/>
  <c r="BV546" i="10"/>
  <c r="BV545" i="10"/>
  <c r="BV544" i="10"/>
  <c r="BV543" i="10"/>
  <c r="BM541" i="10"/>
  <c r="BM542" i="10"/>
  <c r="BM543" i="10"/>
  <c r="BM544" i="10"/>
  <c r="BM545" i="10"/>
  <c r="BM546" i="10"/>
  <c r="BM547" i="10"/>
  <c r="BM548" i="10"/>
  <c r="BM549" i="10"/>
  <c r="BM550" i="10"/>
  <c r="BM551" i="10"/>
  <c r="BM552" i="10"/>
  <c r="BM553" i="10"/>
  <c r="BM554" i="10"/>
  <c r="BM555" i="10"/>
  <c r="BM556" i="10"/>
  <c r="BM557" i="10"/>
  <c r="BM558" i="10"/>
  <c r="BM559" i="10"/>
  <c r="BM560" i="10"/>
  <c r="BM561" i="10"/>
  <c r="BM562" i="10"/>
  <c r="BM563" i="10"/>
  <c r="BM540" i="10"/>
  <c r="BN542" i="10"/>
  <c r="BN541" i="10"/>
  <c r="BN540" i="10"/>
  <c r="BB554" i="10"/>
  <c r="BB553" i="10"/>
  <c r="BB552" i="10"/>
  <c r="BB542" i="10"/>
  <c r="BB541" i="10"/>
  <c r="BB540" i="10"/>
  <c r="BV554" i="10"/>
  <c r="BV553" i="10"/>
  <c r="BV552" i="10"/>
  <c r="BV542" i="10"/>
  <c r="BV541" i="10"/>
  <c r="BV540" i="10"/>
  <c r="I540" i="10"/>
  <c r="J540" i="10" s="1"/>
  <c r="K540" i="10" s="1"/>
  <c r="I541" i="10"/>
  <c r="J541" i="10"/>
  <c r="L541" i="10" s="1"/>
  <c r="I542" i="10"/>
  <c r="J542" i="10"/>
  <c r="K542" i="10" s="1"/>
  <c r="M542" i="10"/>
  <c r="I543" i="10"/>
  <c r="J543" i="10"/>
  <c r="K543" i="10" s="1"/>
  <c r="I544" i="10"/>
  <c r="J544" i="10" s="1"/>
  <c r="I545" i="10"/>
  <c r="J545" i="10" s="1"/>
  <c r="I546" i="10"/>
  <c r="I547" i="10"/>
  <c r="M547" i="10" s="1"/>
  <c r="J547" i="10"/>
  <c r="K547" i="10" s="1"/>
  <c r="I548" i="10"/>
  <c r="J548" i="10" s="1"/>
  <c r="I549" i="10"/>
  <c r="J549" i="10"/>
  <c r="L549" i="10" s="1"/>
  <c r="I550" i="10"/>
  <c r="J550" i="10"/>
  <c r="L550" i="10" s="1"/>
  <c r="K550" i="10"/>
  <c r="M550" i="10"/>
  <c r="I551" i="10"/>
  <c r="J551" i="10"/>
  <c r="K551" i="10" s="1"/>
  <c r="I552" i="10"/>
  <c r="J552" i="10" s="1"/>
  <c r="K552" i="10" s="1"/>
  <c r="I553" i="10"/>
  <c r="J553" i="10" s="1"/>
  <c r="I554" i="10"/>
  <c r="I555" i="10"/>
  <c r="M555" i="10" s="1"/>
  <c r="J555" i="10"/>
  <c r="K555" i="10" s="1"/>
  <c r="I556" i="10"/>
  <c r="J556" i="10" s="1"/>
  <c r="I557" i="10"/>
  <c r="J557" i="10"/>
  <c r="M557" i="10" s="1"/>
  <c r="I558" i="10"/>
  <c r="J558" i="10"/>
  <c r="L558" i="10" s="1"/>
  <c r="K558" i="10"/>
  <c r="M558" i="10"/>
  <c r="I559" i="10"/>
  <c r="J559" i="10"/>
  <c r="K559" i="10" s="1"/>
  <c r="I560" i="10"/>
  <c r="I561" i="10"/>
  <c r="J561" i="10" s="1"/>
  <c r="I562" i="10"/>
  <c r="I563" i="10"/>
  <c r="M563" i="10" s="1"/>
  <c r="J563" i="10"/>
  <c r="K563" i="10" s="1"/>
  <c r="L563" i="10"/>
  <c r="AJ541" i="10"/>
  <c r="AJ542" i="10"/>
  <c r="AJ543" i="10"/>
  <c r="AJ544" i="10"/>
  <c r="AJ545" i="10"/>
  <c r="AJ546" i="10"/>
  <c r="AJ547" i="10"/>
  <c r="AJ548" i="10"/>
  <c r="AJ549" i="10"/>
  <c r="AJ550" i="10"/>
  <c r="AJ551" i="10"/>
  <c r="AJ552" i="10"/>
  <c r="AJ553" i="10"/>
  <c r="AJ554" i="10"/>
  <c r="AJ555" i="10"/>
  <c r="AJ556" i="10"/>
  <c r="AJ557" i="10"/>
  <c r="AJ558" i="10"/>
  <c r="AJ559" i="10"/>
  <c r="AJ560" i="10"/>
  <c r="AJ561" i="10"/>
  <c r="AJ562" i="10"/>
  <c r="AJ563" i="10"/>
  <c r="AJ540" i="10"/>
  <c r="G554" i="10"/>
  <c r="H554" i="10"/>
  <c r="G555" i="10"/>
  <c r="H555" i="10"/>
  <c r="G556" i="10"/>
  <c r="H556" i="10"/>
  <c r="G557" i="10"/>
  <c r="H557" i="10"/>
  <c r="G558" i="10"/>
  <c r="H558" i="10"/>
  <c r="G559" i="10"/>
  <c r="H559" i="10"/>
  <c r="G560" i="10"/>
  <c r="H560" i="10"/>
  <c r="G561" i="10"/>
  <c r="H561" i="10"/>
  <c r="G562" i="10"/>
  <c r="H562" i="10"/>
  <c r="G563" i="10"/>
  <c r="H563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40" i="10"/>
  <c r="G553" i="10"/>
  <c r="H553" i="10"/>
  <c r="G552" i="10"/>
  <c r="H552" i="10"/>
  <c r="G551" i="10"/>
  <c r="H551" i="10"/>
  <c r="G550" i="10"/>
  <c r="H550" i="10"/>
  <c r="G549" i="10"/>
  <c r="H549" i="10"/>
  <c r="G548" i="10"/>
  <c r="H548" i="10"/>
  <c r="G547" i="10"/>
  <c r="H547" i="10"/>
  <c r="G546" i="10"/>
  <c r="H546" i="10"/>
  <c r="G545" i="10"/>
  <c r="H545" i="10"/>
  <c r="G544" i="10"/>
  <c r="H544" i="10"/>
  <c r="G543" i="10"/>
  <c r="H543" i="10"/>
  <c r="G542" i="10"/>
  <c r="H542" i="10"/>
  <c r="G541" i="10"/>
  <c r="H541" i="10"/>
  <c r="G540" i="10"/>
  <c r="H540" i="10"/>
  <c r="D559" i="10"/>
  <c r="BR526" i="10"/>
  <c r="BU526" i="10"/>
  <c r="BR527" i="10"/>
  <c r="BU527" i="10"/>
  <c r="BR528" i="10"/>
  <c r="BU528" i="10"/>
  <c r="BR529" i="10"/>
  <c r="BU529" i="10"/>
  <c r="BR530" i="10"/>
  <c r="BU530" i="10"/>
  <c r="BR531" i="10"/>
  <c r="BU531" i="10"/>
  <c r="BR532" i="10"/>
  <c r="BU532" i="10"/>
  <c r="BR533" i="10"/>
  <c r="BU533" i="10"/>
  <c r="BR534" i="10"/>
  <c r="BU534" i="10"/>
  <c r="BR535" i="10"/>
  <c r="BU535" i="10"/>
  <c r="BR536" i="10"/>
  <c r="BU536" i="10"/>
  <c r="BR537" i="10"/>
  <c r="BU537" i="10"/>
  <c r="BR538" i="10"/>
  <c r="BU538" i="10"/>
  <c r="BR539" i="10"/>
  <c r="BU539" i="10"/>
  <c r="BU525" i="10"/>
  <c r="BR525" i="10"/>
  <c r="BR524" i="10"/>
  <c r="BU524" i="10"/>
  <c r="BO526" i="10"/>
  <c r="BO527" i="10"/>
  <c r="BO528" i="10"/>
  <c r="BO529" i="10"/>
  <c r="BO530" i="10"/>
  <c r="BO531" i="10"/>
  <c r="BO532" i="10"/>
  <c r="BO533" i="10"/>
  <c r="BO534" i="10"/>
  <c r="BO535" i="10"/>
  <c r="BO525" i="10"/>
  <c r="BO524" i="10"/>
  <c r="G524" i="10"/>
  <c r="H524" i="10"/>
  <c r="I524" i="10"/>
  <c r="J524" i="10"/>
  <c r="K524" i="10"/>
  <c r="L524" i="10"/>
  <c r="M524" i="10"/>
  <c r="G525" i="10"/>
  <c r="H525" i="10"/>
  <c r="I525" i="10"/>
  <c r="J525" i="10"/>
  <c r="K525" i="10"/>
  <c r="L525" i="10"/>
  <c r="M525" i="10"/>
  <c r="G526" i="10"/>
  <c r="H526" i="10"/>
  <c r="I526" i="10"/>
  <c r="J526" i="10"/>
  <c r="K526" i="10"/>
  <c r="L526" i="10"/>
  <c r="M526" i="10"/>
  <c r="G527" i="10"/>
  <c r="H527" i="10"/>
  <c r="I527" i="10"/>
  <c r="J527" i="10"/>
  <c r="K527" i="10" s="1"/>
  <c r="L527" i="10"/>
  <c r="M527" i="10"/>
  <c r="G528" i="10"/>
  <c r="H528" i="10"/>
  <c r="I528" i="10"/>
  <c r="J528" i="10"/>
  <c r="K528" i="10"/>
  <c r="L528" i="10"/>
  <c r="M528" i="10"/>
  <c r="G529" i="10"/>
  <c r="H529" i="10"/>
  <c r="I529" i="10"/>
  <c r="J529" i="10"/>
  <c r="K529" i="10"/>
  <c r="L529" i="10"/>
  <c r="M529" i="10"/>
  <c r="G530" i="10"/>
  <c r="H530" i="10"/>
  <c r="I530" i="10"/>
  <c r="J530" i="10"/>
  <c r="K530" i="10"/>
  <c r="L530" i="10"/>
  <c r="M530" i="10"/>
  <c r="G531" i="10"/>
  <c r="H531" i="10"/>
  <c r="I531" i="10"/>
  <c r="J531" i="10"/>
  <c r="K531" i="10"/>
  <c r="L531" i="10"/>
  <c r="M531" i="10"/>
  <c r="G532" i="10"/>
  <c r="H532" i="10"/>
  <c r="I532" i="10"/>
  <c r="J532" i="10"/>
  <c r="K532" i="10"/>
  <c r="L532" i="10"/>
  <c r="M532" i="10"/>
  <c r="G533" i="10"/>
  <c r="H533" i="10"/>
  <c r="I533" i="10"/>
  <c r="J533" i="10"/>
  <c r="K533" i="10"/>
  <c r="L533" i="10"/>
  <c r="M533" i="10"/>
  <c r="G534" i="10"/>
  <c r="H534" i="10"/>
  <c r="I534" i="10"/>
  <c r="J534" i="10"/>
  <c r="K534" i="10"/>
  <c r="L534" i="10"/>
  <c r="M534" i="10"/>
  <c r="G535" i="10"/>
  <c r="H535" i="10"/>
  <c r="I535" i="10"/>
  <c r="J535" i="10"/>
  <c r="K535" i="10" s="1"/>
  <c r="L535" i="10"/>
  <c r="G536" i="10"/>
  <c r="H536" i="10"/>
  <c r="I536" i="10"/>
  <c r="J536" i="10"/>
  <c r="K536" i="10"/>
  <c r="L536" i="10"/>
  <c r="M536" i="10"/>
  <c r="G537" i="10"/>
  <c r="H537" i="10"/>
  <c r="I537" i="10"/>
  <c r="J537" i="10"/>
  <c r="K537" i="10"/>
  <c r="L537" i="10"/>
  <c r="M537" i="10"/>
  <c r="G538" i="10"/>
  <c r="H538" i="10"/>
  <c r="I538" i="10"/>
  <c r="J538" i="10"/>
  <c r="K538" i="10"/>
  <c r="L538" i="10"/>
  <c r="M538" i="10"/>
  <c r="G539" i="10"/>
  <c r="H539" i="10"/>
  <c r="I539" i="10"/>
  <c r="J539" i="10"/>
  <c r="K539" i="10"/>
  <c r="L539" i="10"/>
  <c r="M539" i="10"/>
  <c r="AJ525" i="10"/>
  <c r="AJ526" i="10"/>
  <c r="AJ527" i="10"/>
  <c r="AJ528" i="10"/>
  <c r="AJ529" i="10"/>
  <c r="AJ530" i="10"/>
  <c r="AJ531" i="10"/>
  <c r="AJ532" i="10"/>
  <c r="AJ533" i="10"/>
  <c r="AJ534" i="10"/>
  <c r="AJ535" i="10"/>
  <c r="AJ536" i="10"/>
  <c r="AJ537" i="10"/>
  <c r="AJ538" i="10"/>
  <c r="AJ539" i="10"/>
  <c r="AJ524" i="10"/>
  <c r="I390" i="12"/>
  <c r="J390" i="12" s="1"/>
  <c r="O390" i="12" s="1"/>
  <c r="K390" i="12"/>
  <c r="Q390" i="12"/>
  <c r="I391" i="12"/>
  <c r="J391" i="12" s="1"/>
  <c r="O391" i="12" s="1"/>
  <c r="K391" i="12"/>
  <c r="Q391" i="12" s="1"/>
  <c r="I392" i="12"/>
  <c r="J392" i="12" s="1"/>
  <c r="O392" i="12" s="1"/>
  <c r="P392" i="12" s="1"/>
  <c r="K392" i="12"/>
  <c r="Q392" i="12" s="1"/>
  <c r="I393" i="12"/>
  <c r="J393" i="12" s="1"/>
  <c r="O393" i="12" s="1"/>
  <c r="K393" i="12"/>
  <c r="Q393" i="12"/>
  <c r="I394" i="12"/>
  <c r="J394" i="12" s="1"/>
  <c r="O394" i="12" s="1"/>
  <c r="P394" i="12" s="1"/>
  <c r="K394" i="12"/>
  <c r="Q394" i="12"/>
  <c r="I395" i="12"/>
  <c r="J395" i="12" s="1"/>
  <c r="O395" i="12" s="1"/>
  <c r="K395" i="12"/>
  <c r="Q395" i="12"/>
  <c r="I396" i="12"/>
  <c r="J396" i="12" s="1"/>
  <c r="O396" i="12" s="1"/>
  <c r="K396" i="12"/>
  <c r="Q396" i="12" s="1"/>
  <c r="I397" i="12"/>
  <c r="J397" i="12" s="1"/>
  <c r="O397" i="12" s="1"/>
  <c r="P397" i="12" s="1"/>
  <c r="K397" i="12"/>
  <c r="Q397" i="12"/>
  <c r="I398" i="12"/>
  <c r="J398" i="12" s="1"/>
  <c r="O398" i="12" s="1"/>
  <c r="P398" i="12" s="1"/>
  <c r="K398" i="12"/>
  <c r="Q398" i="12"/>
  <c r="I399" i="12"/>
  <c r="J399" i="12" s="1"/>
  <c r="O399" i="12" s="1"/>
  <c r="K399" i="12"/>
  <c r="Q399" i="12" s="1"/>
  <c r="I400" i="12"/>
  <c r="J400" i="12" s="1"/>
  <c r="O400" i="12" s="1"/>
  <c r="P400" i="12" s="1"/>
  <c r="K400" i="12"/>
  <c r="Q400" i="12" s="1"/>
  <c r="I401" i="12"/>
  <c r="J401" i="12" s="1"/>
  <c r="O401" i="12" s="1"/>
  <c r="K401" i="12"/>
  <c r="Q401" i="12" s="1"/>
  <c r="I402" i="12"/>
  <c r="J402" i="12" s="1"/>
  <c r="O402" i="12" s="1"/>
  <c r="K402" i="12"/>
  <c r="Q402" i="12"/>
  <c r="I403" i="12"/>
  <c r="J403" i="12" s="1"/>
  <c r="O403" i="12" s="1"/>
  <c r="K403" i="12"/>
  <c r="Q403" i="12" s="1"/>
  <c r="K388" i="12"/>
  <c r="Q388" i="12" s="1"/>
  <c r="I388" i="12"/>
  <c r="J388" i="12" s="1"/>
  <c r="O388" i="12" s="1"/>
  <c r="K389" i="12"/>
  <c r="Q389" i="12" s="1"/>
  <c r="I389" i="12"/>
  <c r="J389" i="12" s="1"/>
  <c r="O389" i="12" s="1"/>
  <c r="L579" i="10" l="1"/>
  <c r="K579" i="10"/>
  <c r="M579" i="10"/>
  <c r="J584" i="10"/>
  <c r="K584" i="10" s="1"/>
  <c r="M582" i="10"/>
  <c r="M583" i="10"/>
  <c r="L582" i="10"/>
  <c r="P401" i="12"/>
  <c r="P391" i="12"/>
  <c r="P402" i="12"/>
  <c r="P393" i="12"/>
  <c r="P390" i="12"/>
  <c r="P395" i="12"/>
  <c r="L578" i="10"/>
  <c r="L570" i="10"/>
  <c r="K578" i="10"/>
  <c r="K570" i="10"/>
  <c r="L574" i="10"/>
  <c r="L566" i="10"/>
  <c r="M574" i="10"/>
  <c r="M566" i="10"/>
  <c r="L553" i="10"/>
  <c r="K553" i="10"/>
  <c r="L561" i="10"/>
  <c r="K561" i="10"/>
  <c r="K548" i="10"/>
  <c r="M548" i="10"/>
  <c r="K556" i="10"/>
  <c r="M556" i="10"/>
  <c r="K545" i="10"/>
  <c r="L545" i="10"/>
  <c r="M544" i="10"/>
  <c r="K544" i="10"/>
  <c r="L557" i="10"/>
  <c r="M552" i="10"/>
  <c r="J562" i="10"/>
  <c r="K562" i="10" s="1"/>
  <c r="K557" i="10"/>
  <c r="J554" i="10"/>
  <c r="K554" i="10" s="1"/>
  <c r="L552" i="10"/>
  <c r="K549" i="10"/>
  <c r="J546" i="10"/>
  <c r="K546" i="10" s="1"/>
  <c r="L544" i="10"/>
  <c r="K541" i="10"/>
  <c r="L555" i="10"/>
  <c r="L547" i="10"/>
  <c r="M561" i="10"/>
  <c r="J560" i="10"/>
  <c r="K560" i="10" s="1"/>
  <c r="M553" i="10"/>
  <c r="M545" i="10"/>
  <c r="L542" i="10"/>
  <c r="M540" i="10"/>
  <c r="M559" i="10"/>
  <c r="M551" i="10"/>
  <c r="L548" i="10"/>
  <c r="M543" i="10"/>
  <c r="L540" i="10"/>
  <c r="L556" i="10"/>
  <c r="L559" i="10"/>
  <c r="L551" i="10"/>
  <c r="L543" i="10"/>
  <c r="M549" i="10"/>
  <c r="M541" i="10"/>
  <c r="M535" i="10"/>
  <c r="P403" i="12"/>
  <c r="P399" i="12"/>
  <c r="P396" i="12"/>
  <c r="P388" i="12"/>
  <c r="P389" i="12"/>
  <c r="L584" i="10" l="1"/>
  <c r="M584" i="10"/>
  <c r="L554" i="10"/>
  <c r="M554" i="10"/>
  <c r="L560" i="10"/>
  <c r="M560" i="10"/>
  <c r="M546" i="10"/>
  <c r="L546" i="10"/>
  <c r="M562" i="10"/>
  <c r="L562" i="10"/>
  <c r="BE519" i="10"/>
  <c r="BE520" i="10"/>
  <c r="BE521" i="10"/>
  <c r="BE522" i="10"/>
  <c r="BE523" i="10"/>
  <c r="BE518" i="10"/>
  <c r="F519" i="10"/>
  <c r="I519" i="10" s="1"/>
  <c r="J519" i="10" s="1"/>
  <c r="K519" i="10" s="1"/>
  <c r="F520" i="10"/>
  <c r="I520" i="10" s="1"/>
  <c r="J520" i="10" s="1"/>
  <c r="K520" i="10" s="1"/>
  <c r="F521" i="10"/>
  <c r="F522" i="10"/>
  <c r="F523" i="10"/>
  <c r="F518" i="10"/>
  <c r="G518" i="10"/>
  <c r="H518" i="10"/>
  <c r="G519" i="10"/>
  <c r="H519" i="10"/>
  <c r="G520" i="10"/>
  <c r="H520" i="10"/>
  <c r="G521" i="10"/>
  <c r="H521" i="10"/>
  <c r="G522" i="10"/>
  <c r="H522" i="10"/>
  <c r="G523" i="10"/>
  <c r="H523" i="10"/>
  <c r="AJ523" i="10"/>
  <c r="AJ522" i="10"/>
  <c r="I522" i="10" s="1"/>
  <c r="AJ521" i="10"/>
  <c r="I521" i="10" s="1"/>
  <c r="AJ520" i="10"/>
  <c r="AJ519" i="10"/>
  <c r="AJ518" i="10"/>
  <c r="I518" i="10" s="1"/>
  <c r="J518" i="10" s="1"/>
  <c r="AJ517" i="10"/>
  <c r="I517" i="10" s="1"/>
  <c r="AJ516" i="10"/>
  <c r="I516" i="10"/>
  <c r="J516" i="10" s="1"/>
  <c r="K516" i="10" s="1"/>
  <c r="AJ515" i="10"/>
  <c r="I515" i="10" s="1"/>
  <c r="AJ514" i="10"/>
  <c r="I514" i="10" s="1"/>
  <c r="E517" i="10"/>
  <c r="G517" i="10" s="1"/>
  <c r="E516" i="10"/>
  <c r="G516" i="10" s="1"/>
  <c r="H516" i="10"/>
  <c r="E515" i="10"/>
  <c r="G515" i="10" s="1"/>
  <c r="H515" i="10"/>
  <c r="E514" i="10"/>
  <c r="G514" i="10" s="1"/>
  <c r="AJ505" i="10"/>
  <c r="I505" i="10" s="1"/>
  <c r="AJ506" i="10"/>
  <c r="I506" i="10" s="1"/>
  <c r="J506" i="10" s="1"/>
  <c r="M506" i="10" s="1"/>
  <c r="AJ507" i="10"/>
  <c r="AJ508" i="10"/>
  <c r="AJ509" i="10"/>
  <c r="I509" i="10" s="1"/>
  <c r="AJ510" i="10"/>
  <c r="I510" i="10" s="1"/>
  <c r="AJ511" i="10"/>
  <c r="I511" i="10" s="1"/>
  <c r="AJ512" i="10"/>
  <c r="AJ513" i="10"/>
  <c r="I513" i="10" s="1"/>
  <c r="G505" i="10"/>
  <c r="G506" i="10"/>
  <c r="H506" i="10"/>
  <c r="G507" i="10"/>
  <c r="H507" i="10"/>
  <c r="I507" i="10"/>
  <c r="J507" i="10" s="1"/>
  <c r="K507" i="10" s="1"/>
  <c r="I508" i="10"/>
  <c r="J508" i="10" s="1"/>
  <c r="K508" i="10" s="1"/>
  <c r="H509" i="10"/>
  <c r="G510" i="10"/>
  <c r="H510" i="10"/>
  <c r="I512" i="10"/>
  <c r="J512" i="10" s="1"/>
  <c r="E506" i="10"/>
  <c r="E507" i="10"/>
  <c r="E508" i="10"/>
  <c r="G508" i="10" s="1"/>
  <c r="E509" i="10"/>
  <c r="G509" i="10" s="1"/>
  <c r="E510" i="10"/>
  <c r="E511" i="10"/>
  <c r="G511" i="10" s="1"/>
  <c r="E512" i="10"/>
  <c r="G512" i="10" s="1"/>
  <c r="E513" i="10"/>
  <c r="G513" i="10" s="1"/>
  <c r="E505" i="10"/>
  <c r="H505" i="10" s="1"/>
  <c r="AJ504" i="10"/>
  <c r="I504" i="10" s="1"/>
  <c r="AJ503" i="10"/>
  <c r="I503" i="10" s="1"/>
  <c r="AJ502" i="10"/>
  <c r="I502" i="10" s="1"/>
  <c r="J502" i="10" s="1"/>
  <c r="K502" i="10" s="1"/>
  <c r="E504" i="10"/>
  <c r="H504" i="10" s="1"/>
  <c r="E503" i="10"/>
  <c r="H503" i="10" s="1"/>
  <c r="E502" i="10"/>
  <c r="G502" i="10" s="1"/>
  <c r="H512" i="10" l="1"/>
  <c r="I523" i="10"/>
  <c r="H511" i="10"/>
  <c r="H508" i="10"/>
  <c r="H502" i="10"/>
  <c r="H513" i="10"/>
  <c r="J523" i="10"/>
  <c r="K523" i="10" s="1"/>
  <c r="L523" i="10"/>
  <c r="L519" i="10"/>
  <c r="K518" i="10"/>
  <c r="M518" i="10"/>
  <c r="J522" i="10"/>
  <c r="K522" i="10" s="1"/>
  <c r="M519" i="10"/>
  <c r="L518" i="10"/>
  <c r="M520" i="10"/>
  <c r="L520" i="10"/>
  <c r="J521" i="10"/>
  <c r="K521" i="10" s="1"/>
  <c r="J517" i="10"/>
  <c r="K517" i="10" s="1"/>
  <c r="M516" i="10"/>
  <c r="L516" i="10"/>
  <c r="J515" i="10"/>
  <c r="K515" i="10" s="1"/>
  <c r="L515" i="10"/>
  <c r="L514" i="10"/>
  <c r="J514" i="10"/>
  <c r="K514" i="10" s="1"/>
  <c r="H517" i="10"/>
  <c r="H514" i="10"/>
  <c r="J511" i="10"/>
  <c r="J513" i="10"/>
  <c r="K513" i="10" s="1"/>
  <c r="J505" i="10"/>
  <c r="K505" i="10" s="1"/>
  <c r="J510" i="10"/>
  <c r="K510" i="10" s="1"/>
  <c r="L508" i="10"/>
  <c r="L506" i="10"/>
  <c r="K506" i="10"/>
  <c r="K512" i="10"/>
  <c r="L512" i="10"/>
  <c r="M512" i="10"/>
  <c r="J509" i="10"/>
  <c r="K509" i="10" s="1"/>
  <c r="M513" i="10"/>
  <c r="M507" i="10"/>
  <c r="M508" i="10"/>
  <c r="L507" i="10"/>
  <c r="J504" i="10"/>
  <c r="K504" i="10" s="1"/>
  <c r="J503" i="10"/>
  <c r="K503" i="10" s="1"/>
  <c r="M502" i="10"/>
  <c r="L502" i="10"/>
  <c r="G504" i="10"/>
  <c r="G503" i="10"/>
  <c r="M517" i="10" l="1"/>
  <c r="L517" i="10"/>
  <c r="M505" i="10"/>
  <c r="M514" i="10"/>
  <c r="L521" i="10"/>
  <c r="M521" i="10"/>
  <c r="M523" i="10"/>
  <c r="M522" i="10"/>
  <c r="L522" i="10"/>
  <c r="M515" i="10"/>
  <c r="L505" i="10"/>
  <c r="L513" i="10"/>
  <c r="L511" i="10"/>
  <c r="K511" i="10"/>
  <c r="M510" i="10"/>
  <c r="M511" i="10"/>
  <c r="L510" i="10"/>
  <c r="M509" i="10"/>
  <c r="L509" i="10"/>
  <c r="M504" i="10"/>
  <c r="L504" i="10"/>
  <c r="L503" i="10"/>
  <c r="M503" i="10"/>
  <c r="CU491" i="10" l="1"/>
  <c r="CU492" i="10"/>
  <c r="CU493" i="10"/>
  <c r="CU494" i="10"/>
  <c r="CU495" i="10"/>
  <c r="BO492" i="10"/>
  <c r="BQ492" i="10"/>
  <c r="BO493" i="10"/>
  <c r="BQ493" i="10"/>
  <c r="BO494" i="10"/>
  <c r="BQ494" i="10"/>
  <c r="BO495" i="10"/>
  <c r="BQ495" i="10"/>
  <c r="BO496" i="10"/>
  <c r="BQ496" i="10"/>
  <c r="BO497" i="10"/>
  <c r="BQ497" i="10"/>
  <c r="BO498" i="10"/>
  <c r="BQ498" i="10"/>
  <c r="BO499" i="10"/>
  <c r="BQ499" i="10"/>
  <c r="BO500" i="10"/>
  <c r="BQ500" i="10"/>
  <c r="BO501" i="10"/>
  <c r="BQ501" i="10"/>
  <c r="CU490" i="10"/>
  <c r="BQ491" i="10"/>
  <c r="BQ490" i="10"/>
  <c r="BO491" i="10"/>
  <c r="BO490" i="10"/>
  <c r="G490" i="10"/>
  <c r="H490" i="10"/>
  <c r="I490" i="10"/>
  <c r="J490" i="10" s="1"/>
  <c r="I491" i="10"/>
  <c r="L491" i="10" s="1"/>
  <c r="J491" i="10"/>
  <c r="K491" i="10" s="1"/>
  <c r="H493" i="10"/>
  <c r="G494" i="10"/>
  <c r="H494" i="10"/>
  <c r="I494" i="10"/>
  <c r="J494" i="10" s="1"/>
  <c r="K494" i="10" s="1"/>
  <c r="I495" i="10"/>
  <c r="J495" i="10" s="1"/>
  <c r="K495" i="10" s="1"/>
  <c r="G497" i="10"/>
  <c r="H498" i="10"/>
  <c r="I498" i="10"/>
  <c r="J498" i="10" s="1"/>
  <c r="H501" i="10"/>
  <c r="I501" i="10"/>
  <c r="J501" i="10" s="1"/>
  <c r="K501" i="10" s="1"/>
  <c r="AJ491" i="10"/>
  <c r="AJ492" i="10"/>
  <c r="I492" i="10" s="1"/>
  <c r="AJ493" i="10"/>
  <c r="I493" i="10" s="1"/>
  <c r="J493" i="10" s="1"/>
  <c r="K493" i="10" s="1"/>
  <c r="AJ494" i="10"/>
  <c r="AJ495" i="10"/>
  <c r="AJ496" i="10"/>
  <c r="I496" i="10" s="1"/>
  <c r="AJ497" i="10"/>
  <c r="I497" i="10" s="1"/>
  <c r="AJ498" i="10"/>
  <c r="AJ499" i="10"/>
  <c r="I499" i="10" s="1"/>
  <c r="AJ500" i="10"/>
  <c r="I500" i="10" s="1"/>
  <c r="AJ501" i="10"/>
  <c r="AJ490" i="10"/>
  <c r="E501" i="10"/>
  <c r="G501" i="10" s="1"/>
  <c r="E500" i="10"/>
  <c r="H500" i="10" s="1"/>
  <c r="E499" i="10"/>
  <c r="G499" i="10" s="1"/>
  <c r="E498" i="10"/>
  <c r="G498" i="10" s="1"/>
  <c r="E497" i="10"/>
  <c r="H497" i="10" s="1"/>
  <c r="E496" i="10"/>
  <c r="G496" i="10" s="1"/>
  <c r="E495" i="10"/>
  <c r="G495" i="10" s="1"/>
  <c r="E494" i="10"/>
  <c r="E493" i="10"/>
  <c r="G493" i="10" s="1"/>
  <c r="E492" i="10"/>
  <c r="G492" i="10" s="1"/>
  <c r="E491" i="10"/>
  <c r="G491" i="10" s="1"/>
  <c r="E490" i="10"/>
  <c r="AM481" i="10"/>
  <c r="AM482" i="10"/>
  <c r="AM483" i="10"/>
  <c r="AM484" i="10"/>
  <c r="AM485" i="10"/>
  <c r="AM486" i="10"/>
  <c r="AM487" i="10"/>
  <c r="AM488" i="10"/>
  <c r="AM489" i="10"/>
  <c r="AM480" i="10"/>
  <c r="AM431" i="10"/>
  <c r="AM432" i="10"/>
  <c r="AM433" i="10"/>
  <c r="AM430" i="10"/>
  <c r="AM384" i="10"/>
  <c r="AM385" i="10"/>
  <c r="AM386" i="10"/>
  <c r="AM387" i="10"/>
  <c r="AM388" i="10"/>
  <c r="AM389" i="10"/>
  <c r="AM390" i="10"/>
  <c r="AM391" i="10"/>
  <c r="AM392" i="10"/>
  <c r="AM393" i="10"/>
  <c r="AM394" i="10"/>
  <c r="AM395" i="10"/>
  <c r="AM396" i="10"/>
  <c r="AM397" i="10"/>
  <c r="AM383" i="10"/>
  <c r="AM268" i="10"/>
  <c r="AM269" i="10"/>
  <c r="AM270" i="10"/>
  <c r="AM271" i="10"/>
  <c r="AM272" i="10"/>
  <c r="AM273" i="10"/>
  <c r="AM274" i="10"/>
  <c r="AM275" i="10"/>
  <c r="AM276" i="10"/>
  <c r="AM277" i="10"/>
  <c r="AM278" i="10"/>
  <c r="AM279" i="10"/>
  <c r="AM280" i="10"/>
  <c r="AM281" i="10"/>
  <c r="AM282" i="10"/>
  <c r="AM283" i="10"/>
  <c r="AM284" i="10"/>
  <c r="AM285" i="10"/>
  <c r="AM286" i="10"/>
  <c r="AM287" i="10"/>
  <c r="AM288" i="10"/>
  <c r="AM289" i="10"/>
  <c r="AM290" i="10"/>
  <c r="AM291" i="10"/>
  <c r="AM292" i="10"/>
  <c r="AM293" i="10"/>
  <c r="AM294" i="10"/>
  <c r="AM295" i="10"/>
  <c r="AM296" i="10"/>
  <c r="AM297" i="10"/>
  <c r="AM298" i="10"/>
  <c r="AM299" i="10"/>
  <c r="AM300" i="10"/>
  <c r="AM301" i="10"/>
  <c r="AM302" i="10"/>
  <c r="AM303" i="10"/>
  <c r="AM304" i="10"/>
  <c r="AM305" i="10"/>
  <c r="AM306" i="10"/>
  <c r="AM307" i="10"/>
  <c r="AM308" i="10"/>
  <c r="AM309" i="10"/>
  <c r="AM310" i="10"/>
  <c r="AM311" i="10"/>
  <c r="AM312" i="10"/>
  <c r="AM313" i="10"/>
  <c r="AM314" i="10"/>
  <c r="AM315" i="10"/>
  <c r="AM316" i="10"/>
  <c r="AM317" i="10"/>
  <c r="AM318" i="10"/>
  <c r="AM319" i="10"/>
  <c r="AM320" i="10"/>
  <c r="AM321" i="10"/>
  <c r="AM322" i="10"/>
  <c r="AM323" i="10"/>
  <c r="AM324" i="10"/>
  <c r="AM325" i="10"/>
  <c r="AM326" i="10"/>
  <c r="AM327" i="10"/>
  <c r="AM328" i="10"/>
  <c r="AM329" i="10"/>
  <c r="AM330" i="10"/>
  <c r="AM331" i="10"/>
  <c r="AM332" i="10"/>
  <c r="AM333" i="10"/>
  <c r="AM334" i="10"/>
  <c r="AM335" i="10"/>
  <c r="AM336" i="10"/>
  <c r="AM337" i="10"/>
  <c r="AM338" i="10"/>
  <c r="AM339" i="10"/>
  <c r="AM340" i="10"/>
  <c r="AM341" i="10"/>
  <c r="AM342" i="10"/>
  <c r="AM343" i="10"/>
  <c r="AM344" i="10"/>
  <c r="AM345" i="10"/>
  <c r="AM346" i="10"/>
  <c r="AM347" i="10"/>
  <c r="AM348" i="10"/>
  <c r="AM349" i="10"/>
  <c r="AM350" i="10"/>
  <c r="AM351" i="10"/>
  <c r="AM352" i="10"/>
  <c r="AM353" i="10"/>
  <c r="AM354" i="10"/>
  <c r="AM355" i="10"/>
  <c r="AM356" i="10"/>
  <c r="AM357" i="10"/>
  <c r="AM358" i="10"/>
  <c r="AM267" i="10"/>
  <c r="AM212" i="10"/>
  <c r="AM213" i="10"/>
  <c r="AM214" i="10"/>
  <c r="AM215" i="10"/>
  <c r="AM216" i="10"/>
  <c r="AM217" i="10"/>
  <c r="AM218" i="10"/>
  <c r="AM219" i="10"/>
  <c r="AM220" i="10"/>
  <c r="AM221" i="10"/>
  <c r="AM222" i="10"/>
  <c r="AM223" i="10"/>
  <c r="AM224" i="10"/>
  <c r="AM225" i="10"/>
  <c r="AM226" i="10"/>
  <c r="AM227" i="10"/>
  <c r="AM228" i="10"/>
  <c r="AM229" i="10"/>
  <c r="AM230" i="10"/>
  <c r="AM231" i="10"/>
  <c r="AM232" i="10"/>
  <c r="AM233" i="10"/>
  <c r="AM234" i="10"/>
  <c r="AM235" i="10"/>
  <c r="AM236" i="10"/>
  <c r="AM237" i="10"/>
  <c r="AM238" i="10"/>
  <c r="AM239" i="10"/>
  <c r="AM240" i="10"/>
  <c r="AM241" i="10"/>
  <c r="AM242" i="10"/>
  <c r="AM243" i="10"/>
  <c r="AM244" i="10"/>
  <c r="AM245" i="10"/>
  <c r="AM246" i="10"/>
  <c r="AM247" i="10"/>
  <c r="AM248" i="10"/>
  <c r="AM249" i="10"/>
  <c r="AM250" i="10"/>
  <c r="AM251" i="10"/>
  <c r="AM252" i="10"/>
  <c r="AM253" i="10"/>
  <c r="AM254" i="10"/>
  <c r="AM255" i="10"/>
  <c r="AM256" i="10"/>
  <c r="AM257" i="10"/>
  <c r="AM258" i="10"/>
  <c r="AM211" i="10"/>
  <c r="AM144" i="10"/>
  <c r="AM145" i="10"/>
  <c r="AM146" i="10"/>
  <c r="AM147" i="10"/>
  <c r="AM148" i="10"/>
  <c r="AM149" i="10"/>
  <c r="AM150" i="10"/>
  <c r="AM151" i="10"/>
  <c r="AM152" i="10"/>
  <c r="AM153" i="10"/>
  <c r="AM154" i="10"/>
  <c r="AM143" i="10"/>
  <c r="AM101" i="10"/>
  <c r="AM102" i="10"/>
  <c r="AM103" i="10"/>
  <c r="AM104" i="10"/>
  <c r="AM105" i="10"/>
  <c r="AM106" i="10"/>
  <c r="AM107" i="10"/>
  <c r="AM108" i="10"/>
  <c r="AM109" i="10"/>
  <c r="AM110" i="10"/>
  <c r="AM111" i="10"/>
  <c r="AM112" i="10"/>
  <c r="AM113" i="10"/>
  <c r="AM114" i="10"/>
  <c r="AM115" i="10"/>
  <c r="AM116" i="10"/>
  <c r="AM117" i="10"/>
  <c r="AM118" i="10"/>
  <c r="AM119" i="10"/>
  <c r="AM120" i="10"/>
  <c r="AM100" i="10"/>
  <c r="AM3" i="10"/>
  <c r="AM4" i="10"/>
  <c r="AM5" i="10"/>
  <c r="AM2" i="10"/>
  <c r="BD489" i="10"/>
  <c r="BD488" i="10"/>
  <c r="BQ482" i="10"/>
  <c r="BQ483" i="10"/>
  <c r="BQ484" i="10"/>
  <c r="BQ485" i="10"/>
  <c r="BQ486" i="10"/>
  <c r="BQ487" i="10"/>
  <c r="BQ488" i="10"/>
  <c r="BQ489" i="10"/>
  <c r="BQ481" i="10"/>
  <c r="BQ480" i="10"/>
  <c r="BD487" i="10"/>
  <c r="BD486" i="10"/>
  <c r="BD485" i="10"/>
  <c r="BD484" i="10"/>
  <c r="BD483" i="10"/>
  <c r="BD482" i="10"/>
  <c r="BD481" i="10"/>
  <c r="BD480" i="10"/>
  <c r="I488" i="10"/>
  <c r="J488" i="10" s="1"/>
  <c r="AJ489" i="10"/>
  <c r="AJ488" i="10"/>
  <c r="AJ487" i="10"/>
  <c r="AJ486" i="10"/>
  <c r="F489" i="10"/>
  <c r="I489" i="10" s="1"/>
  <c r="G489" i="10"/>
  <c r="H489" i="10"/>
  <c r="F488" i="10"/>
  <c r="G488" i="10"/>
  <c r="H488" i="10"/>
  <c r="F487" i="10"/>
  <c r="I487" i="10" s="1"/>
  <c r="G487" i="10"/>
  <c r="H487" i="10"/>
  <c r="F486" i="10"/>
  <c r="I486" i="10" s="1"/>
  <c r="G486" i="10"/>
  <c r="H486" i="10"/>
  <c r="AJ485" i="10"/>
  <c r="AJ484" i="10"/>
  <c r="I484" i="10" s="1"/>
  <c r="AJ483" i="10"/>
  <c r="F485" i="10"/>
  <c r="I485" i="10" s="1"/>
  <c r="J485" i="10" s="1"/>
  <c r="K485" i="10" s="1"/>
  <c r="F484" i="10"/>
  <c r="F483" i="10"/>
  <c r="I483" i="10" s="1"/>
  <c r="J483" i="10" s="1"/>
  <c r="K483" i="10" s="1"/>
  <c r="G485" i="10"/>
  <c r="H485" i="10"/>
  <c r="G484" i="10"/>
  <c r="H484" i="10"/>
  <c r="G483" i="10"/>
  <c r="H483" i="10"/>
  <c r="BP483" i="10"/>
  <c r="BP480" i="10"/>
  <c r="AJ482" i="10"/>
  <c r="AJ481" i="10"/>
  <c r="AJ480" i="10"/>
  <c r="F482" i="10"/>
  <c r="I482" i="10" s="1"/>
  <c r="J482" i="10" s="1"/>
  <c r="K482" i="10" s="1"/>
  <c r="F481" i="10"/>
  <c r="I481" i="10" s="1"/>
  <c r="J481" i="10" s="1"/>
  <c r="K481" i="10" s="1"/>
  <c r="F480" i="10"/>
  <c r="I480" i="10" s="1"/>
  <c r="J480" i="10" s="1"/>
  <c r="G482" i="10"/>
  <c r="H482" i="10"/>
  <c r="G481" i="10"/>
  <c r="H481" i="10"/>
  <c r="G480" i="10"/>
  <c r="H480" i="10"/>
  <c r="J500" i="10" l="1"/>
  <c r="K500" i="10" s="1"/>
  <c r="L486" i="10"/>
  <c r="J486" i="10"/>
  <c r="K486" i="10" s="1"/>
  <c r="J499" i="10"/>
  <c r="K499" i="10" s="1"/>
  <c r="L499" i="10"/>
  <c r="M499" i="10"/>
  <c r="L489" i="10"/>
  <c r="J489" i="10"/>
  <c r="K489" i="10" s="1"/>
  <c r="J497" i="10"/>
  <c r="K497" i="10" s="1"/>
  <c r="J496" i="10"/>
  <c r="K496" i="10" s="1"/>
  <c r="M498" i="10"/>
  <c r="K498" i="10"/>
  <c r="L498" i="10"/>
  <c r="J492" i="10"/>
  <c r="K492" i="10" s="1"/>
  <c r="M490" i="10"/>
  <c r="K490" i="10"/>
  <c r="H495" i="10"/>
  <c r="H496" i="10"/>
  <c r="H491" i="10"/>
  <c r="M494" i="10"/>
  <c r="H492" i="10"/>
  <c r="M495" i="10"/>
  <c r="L494" i="10"/>
  <c r="L490" i="10"/>
  <c r="G500" i="10"/>
  <c r="L495" i="10"/>
  <c r="M491" i="10"/>
  <c r="H499" i="10"/>
  <c r="M501" i="10"/>
  <c r="M493" i="10"/>
  <c r="L501" i="10"/>
  <c r="L493" i="10"/>
  <c r="L488" i="10"/>
  <c r="K488" i="10"/>
  <c r="M488" i="10"/>
  <c r="J487" i="10"/>
  <c r="K487" i="10" s="1"/>
  <c r="M486" i="10"/>
  <c r="M489" i="10"/>
  <c r="M487" i="10"/>
  <c r="M484" i="10"/>
  <c r="M483" i="10"/>
  <c r="M485" i="10"/>
  <c r="J484" i="10"/>
  <c r="K484" i="10" s="1"/>
  <c r="L485" i="10"/>
  <c r="L483" i="10"/>
  <c r="K480" i="10"/>
  <c r="M480" i="10"/>
  <c r="M481" i="10"/>
  <c r="L481" i="10"/>
  <c r="M482" i="10"/>
  <c r="L482" i="10"/>
  <c r="L480" i="10"/>
  <c r="M496" i="10" l="1"/>
  <c r="L496" i="10"/>
  <c r="M492" i="10"/>
  <c r="L497" i="10"/>
  <c r="M500" i="10"/>
  <c r="L492" i="10"/>
  <c r="M497" i="10"/>
  <c r="L500" i="10"/>
  <c r="L487" i="10"/>
  <c r="L484" i="10"/>
  <c r="BQ463" i="10" l="1"/>
  <c r="BQ464" i="10"/>
  <c r="BQ462" i="10"/>
  <c r="BQ466" i="10"/>
  <c r="BQ467" i="10"/>
  <c r="BQ465" i="10"/>
  <c r="BQ469" i="10"/>
  <c r="BQ470" i="10"/>
  <c r="BQ468" i="10"/>
  <c r="BQ472" i="10"/>
  <c r="BQ473" i="10"/>
  <c r="BQ471" i="10"/>
  <c r="BQ475" i="10"/>
  <c r="BQ476" i="10"/>
  <c r="BQ474" i="10"/>
  <c r="BQ478" i="10"/>
  <c r="BQ479" i="10"/>
  <c r="BQ477" i="10"/>
  <c r="P382" i="12"/>
  <c r="R382" i="12" s="1"/>
  <c r="P381" i="12"/>
  <c r="R381" i="12" s="1"/>
  <c r="P380" i="12"/>
  <c r="R380" i="12" s="1"/>
  <c r="P379" i="12"/>
  <c r="R379" i="12" s="1"/>
  <c r="P378" i="12"/>
  <c r="R378" i="12" s="1"/>
  <c r="P377" i="12"/>
  <c r="R377" i="12" s="1"/>
  <c r="Q376" i="12"/>
  <c r="P376" i="12"/>
  <c r="R376" i="12" s="1"/>
  <c r="P371" i="12"/>
  <c r="R371" i="12" s="1"/>
  <c r="P370" i="12"/>
  <c r="Q370" i="12" s="1"/>
  <c r="P369" i="12"/>
  <c r="Q369" i="12" s="1"/>
  <c r="P368" i="12"/>
  <c r="Q368" i="12" s="1"/>
  <c r="P367" i="12"/>
  <c r="R367" i="12" s="1"/>
  <c r="P366" i="12"/>
  <c r="R366" i="12" s="1"/>
  <c r="R365" i="12"/>
  <c r="P365" i="12"/>
  <c r="Q365" i="12" s="1"/>
  <c r="R364" i="12"/>
  <c r="Q364" i="12"/>
  <c r="P364" i="12"/>
  <c r="K382" i="12"/>
  <c r="M382" i="12" s="1"/>
  <c r="K381" i="12"/>
  <c r="M381" i="12" s="1"/>
  <c r="K380" i="12"/>
  <c r="M380" i="12" s="1"/>
  <c r="K379" i="12"/>
  <c r="L379" i="12" s="1"/>
  <c r="K378" i="12"/>
  <c r="M378" i="12" s="1"/>
  <c r="K377" i="12"/>
  <c r="M377" i="12" s="1"/>
  <c r="M376" i="12"/>
  <c r="K376" i="12"/>
  <c r="L376" i="12" s="1"/>
  <c r="K371" i="12"/>
  <c r="M371" i="12" s="1"/>
  <c r="K370" i="12"/>
  <c r="M370" i="12" s="1"/>
  <c r="K369" i="12"/>
  <c r="M369" i="12" s="1"/>
  <c r="K368" i="12"/>
  <c r="M368" i="12" s="1"/>
  <c r="L367" i="12"/>
  <c r="K367" i="12"/>
  <c r="M367" i="12" s="1"/>
  <c r="K366" i="12"/>
  <c r="M366" i="12" s="1"/>
  <c r="K365" i="12"/>
  <c r="M365" i="12" s="1"/>
  <c r="K364" i="12"/>
  <c r="L364" i="12" s="1"/>
  <c r="F382" i="12"/>
  <c r="H382" i="12" s="1"/>
  <c r="F381" i="12"/>
  <c r="H381" i="12" s="1"/>
  <c r="F380" i="12"/>
  <c r="H380" i="12" s="1"/>
  <c r="G379" i="12"/>
  <c r="F379" i="12"/>
  <c r="H379" i="12" s="1"/>
  <c r="F378" i="12"/>
  <c r="H378" i="12" s="1"/>
  <c r="F377" i="12"/>
  <c r="H377" i="12" s="1"/>
  <c r="H376" i="12"/>
  <c r="H383" i="12" s="1"/>
  <c r="G376" i="12"/>
  <c r="F376" i="12"/>
  <c r="F371" i="12"/>
  <c r="H371" i="12" s="1"/>
  <c r="F370" i="12"/>
  <c r="H370" i="12" s="1"/>
  <c r="F369" i="12"/>
  <c r="H369" i="12" s="1"/>
  <c r="F368" i="12"/>
  <c r="H368" i="12" s="1"/>
  <c r="H367" i="12"/>
  <c r="G367" i="12"/>
  <c r="F367" i="12"/>
  <c r="H366" i="12"/>
  <c r="F366" i="12"/>
  <c r="G366" i="12" s="1"/>
  <c r="F365" i="12"/>
  <c r="H365" i="12" s="1"/>
  <c r="F364" i="12"/>
  <c r="G364" i="12" s="1"/>
  <c r="P359" i="12"/>
  <c r="R359" i="12" s="1"/>
  <c r="P358" i="12"/>
  <c r="R358" i="12" s="1"/>
  <c r="P357" i="12"/>
  <c r="R357" i="12" s="1"/>
  <c r="P356" i="12"/>
  <c r="R356" i="12" s="1"/>
  <c r="P355" i="12"/>
  <c r="R355" i="12" s="1"/>
  <c r="P354" i="12"/>
  <c r="R354" i="12" s="1"/>
  <c r="P353" i="12"/>
  <c r="R353" i="12" s="1"/>
  <c r="P352" i="12"/>
  <c r="R352" i="12" s="1"/>
  <c r="K359" i="12"/>
  <c r="M359" i="12" s="1"/>
  <c r="K358" i="12"/>
  <c r="M358" i="12" s="1"/>
  <c r="K357" i="12"/>
  <c r="M357" i="12" s="1"/>
  <c r="K356" i="12"/>
  <c r="M356" i="12" s="1"/>
  <c r="K355" i="12"/>
  <c r="M355" i="12" s="1"/>
  <c r="K354" i="12"/>
  <c r="M354" i="12" s="1"/>
  <c r="K353" i="12"/>
  <c r="M353" i="12" s="1"/>
  <c r="K352" i="12"/>
  <c r="M352" i="12" s="1"/>
  <c r="F353" i="12"/>
  <c r="G353" i="12" s="1"/>
  <c r="F354" i="12"/>
  <c r="G354" i="12" s="1"/>
  <c r="F355" i="12"/>
  <c r="G355" i="12" s="1"/>
  <c r="F356" i="12"/>
  <c r="G356" i="12" s="1"/>
  <c r="F357" i="12"/>
  <c r="G357" i="12" s="1"/>
  <c r="F358" i="12"/>
  <c r="G358" i="12" s="1"/>
  <c r="F359" i="12"/>
  <c r="G359" i="12" s="1"/>
  <c r="F352" i="12"/>
  <c r="H352" i="12" s="1"/>
  <c r="BQ454" i="10"/>
  <c r="BQ455" i="10"/>
  <c r="BQ456" i="10"/>
  <c r="BQ457" i="10"/>
  <c r="BQ458" i="10"/>
  <c r="BQ459" i="10"/>
  <c r="BQ460" i="10"/>
  <c r="BQ461" i="10"/>
  <c r="BQ453" i="10"/>
  <c r="E341" i="12"/>
  <c r="F341" i="12"/>
  <c r="G341" i="12"/>
  <c r="H341" i="12"/>
  <c r="I341" i="12"/>
  <c r="J341" i="12"/>
  <c r="K341" i="12"/>
  <c r="L341" i="12"/>
  <c r="E342" i="12"/>
  <c r="F342" i="12"/>
  <c r="G342" i="12"/>
  <c r="H342" i="12"/>
  <c r="I342" i="12"/>
  <c r="J342" i="12"/>
  <c r="K342" i="12"/>
  <c r="L342" i="12"/>
  <c r="D342" i="12"/>
  <c r="D341" i="12"/>
  <c r="E340" i="12"/>
  <c r="F340" i="12"/>
  <c r="G340" i="12"/>
  <c r="H340" i="12"/>
  <c r="I340" i="12"/>
  <c r="J340" i="12"/>
  <c r="K340" i="12"/>
  <c r="L340" i="12"/>
  <c r="D340" i="12"/>
  <c r="L339" i="12"/>
  <c r="E339" i="12"/>
  <c r="F339" i="12"/>
  <c r="G339" i="12"/>
  <c r="H339" i="12"/>
  <c r="I339" i="12"/>
  <c r="J339" i="12"/>
  <c r="K339" i="12"/>
  <c r="D339" i="12"/>
  <c r="AJ464" i="10"/>
  <c r="I464" i="10" s="1"/>
  <c r="J464" i="10" s="1"/>
  <c r="K464" i="10" s="1"/>
  <c r="AJ463" i="10"/>
  <c r="I463" i="10" s="1"/>
  <c r="J463" i="10" s="1"/>
  <c r="K463" i="10" s="1"/>
  <c r="G462" i="10"/>
  <c r="H462" i="10"/>
  <c r="G463" i="10"/>
  <c r="H463" i="10"/>
  <c r="G464" i="10"/>
  <c r="H464" i="10"/>
  <c r="G465" i="10"/>
  <c r="H465" i="10"/>
  <c r="G466" i="10"/>
  <c r="H466" i="10"/>
  <c r="I466" i="10"/>
  <c r="J466" i="10" s="1"/>
  <c r="K466" i="10" s="1"/>
  <c r="G467" i="10"/>
  <c r="H467" i="10"/>
  <c r="G468" i="10"/>
  <c r="H468" i="10"/>
  <c r="G469" i="10"/>
  <c r="H469" i="10"/>
  <c r="G470" i="10"/>
  <c r="H470" i="10"/>
  <c r="G471" i="10"/>
  <c r="H471" i="10"/>
  <c r="G472" i="10"/>
  <c r="H472" i="10"/>
  <c r="G473" i="10"/>
  <c r="H473" i="10"/>
  <c r="G474" i="10"/>
  <c r="H474" i="10"/>
  <c r="G475" i="10"/>
  <c r="H475" i="10"/>
  <c r="G476" i="10"/>
  <c r="H476" i="10"/>
  <c r="G477" i="10"/>
  <c r="H477" i="10"/>
  <c r="G478" i="10"/>
  <c r="H478" i="10"/>
  <c r="G479" i="10"/>
  <c r="H479" i="10"/>
  <c r="AJ465" i="10"/>
  <c r="I465" i="10" s="1"/>
  <c r="J465" i="10" s="1"/>
  <c r="K465" i="10" s="1"/>
  <c r="AJ466" i="10"/>
  <c r="AJ467" i="10"/>
  <c r="I467" i="10" s="1"/>
  <c r="J467" i="10" s="1"/>
  <c r="AJ468" i="10"/>
  <c r="I468" i="10" s="1"/>
  <c r="J468" i="10" s="1"/>
  <c r="AJ469" i="10"/>
  <c r="I469" i="10" s="1"/>
  <c r="AJ470" i="10"/>
  <c r="I470" i="10" s="1"/>
  <c r="J470" i="10" s="1"/>
  <c r="AJ471" i="10"/>
  <c r="I471" i="10" s="1"/>
  <c r="J471" i="10" s="1"/>
  <c r="AJ472" i="10"/>
  <c r="I472" i="10" s="1"/>
  <c r="J472" i="10" s="1"/>
  <c r="K472" i="10" s="1"/>
  <c r="AJ473" i="10"/>
  <c r="I473" i="10" s="1"/>
  <c r="J473" i="10" s="1"/>
  <c r="K473" i="10" s="1"/>
  <c r="AJ474" i="10"/>
  <c r="I474" i="10" s="1"/>
  <c r="AJ475" i="10"/>
  <c r="I475" i="10" s="1"/>
  <c r="J475" i="10" s="1"/>
  <c r="AJ476" i="10"/>
  <c r="I476" i="10" s="1"/>
  <c r="AJ477" i="10"/>
  <c r="I477" i="10" s="1"/>
  <c r="AJ478" i="10"/>
  <c r="I478" i="10" s="1"/>
  <c r="J478" i="10" s="1"/>
  <c r="AJ479" i="10"/>
  <c r="I479" i="10" s="1"/>
  <c r="J479" i="10" s="1"/>
  <c r="AJ462" i="10"/>
  <c r="I462" i="10" s="1"/>
  <c r="J462" i="10" s="1"/>
  <c r="K309" i="12"/>
  <c r="K310" i="12"/>
  <c r="L310" i="12" s="1"/>
  <c r="R310" i="12" s="1"/>
  <c r="M310" i="12"/>
  <c r="T310" i="12" s="1"/>
  <c r="K311" i="12"/>
  <c r="L311" i="12" s="1"/>
  <c r="R311" i="12" s="1"/>
  <c r="M311" i="12"/>
  <c r="T311" i="12" s="1"/>
  <c r="K312" i="12"/>
  <c r="L312" i="12" s="1"/>
  <c r="R312" i="12" s="1"/>
  <c r="M312" i="12"/>
  <c r="T312" i="12" s="1"/>
  <c r="K313" i="12"/>
  <c r="L313" i="12" s="1"/>
  <c r="R313" i="12" s="1"/>
  <c r="M313" i="12"/>
  <c r="T313" i="12" s="1"/>
  <c r="K314" i="12"/>
  <c r="L314" i="12" s="1"/>
  <c r="R314" i="12" s="1"/>
  <c r="M314" i="12"/>
  <c r="T314" i="12" s="1"/>
  <c r="K315" i="12"/>
  <c r="L315" i="12" s="1"/>
  <c r="R315" i="12" s="1"/>
  <c r="M315" i="12"/>
  <c r="T315" i="12" s="1"/>
  <c r="K316" i="12"/>
  <c r="L316" i="12" s="1"/>
  <c r="R316" i="12" s="1"/>
  <c r="M316" i="12"/>
  <c r="T316" i="12" s="1"/>
  <c r="K317" i="12"/>
  <c r="L317" i="12" s="1"/>
  <c r="R317" i="12" s="1"/>
  <c r="M317" i="12"/>
  <c r="T317" i="12" s="1"/>
  <c r="K318" i="12"/>
  <c r="L318" i="12" s="1"/>
  <c r="R318" i="12" s="1"/>
  <c r="M318" i="12"/>
  <c r="T318" i="12" s="1"/>
  <c r="K319" i="12"/>
  <c r="L319" i="12" s="1"/>
  <c r="R319" i="12" s="1"/>
  <c r="M319" i="12"/>
  <c r="T319" i="12" s="1"/>
  <c r="K320" i="12"/>
  <c r="L320" i="12" s="1"/>
  <c r="R320" i="12" s="1"/>
  <c r="M320" i="12"/>
  <c r="T320" i="12" s="1"/>
  <c r="K321" i="12"/>
  <c r="L321" i="12" s="1"/>
  <c r="R321" i="12" s="1"/>
  <c r="M321" i="12"/>
  <c r="T321" i="12"/>
  <c r="K322" i="12"/>
  <c r="L322" i="12" s="1"/>
  <c r="R322" i="12" s="1"/>
  <c r="M322" i="12"/>
  <c r="T322" i="12" s="1"/>
  <c r="K323" i="12"/>
  <c r="L323" i="12" s="1"/>
  <c r="R323" i="12" s="1"/>
  <c r="M323" i="12"/>
  <c r="T323" i="12" s="1"/>
  <c r="K324" i="12"/>
  <c r="L324" i="12" s="1"/>
  <c r="R324" i="12" s="1"/>
  <c r="M324" i="12"/>
  <c r="T324" i="12" s="1"/>
  <c r="M308" i="12"/>
  <c r="T308" i="12" s="1"/>
  <c r="M309" i="12"/>
  <c r="T309" i="12" s="1"/>
  <c r="M307" i="12"/>
  <c r="T307" i="12" s="1"/>
  <c r="K307" i="12"/>
  <c r="L307" i="12" s="1"/>
  <c r="R307" i="12" s="1"/>
  <c r="L309" i="12"/>
  <c r="R309" i="12" s="1"/>
  <c r="K308" i="12"/>
  <c r="L308" i="12" s="1"/>
  <c r="G453" i="10"/>
  <c r="H453" i="10"/>
  <c r="I453" i="10"/>
  <c r="J453" i="10" s="1"/>
  <c r="G454" i="10"/>
  <c r="H454" i="10"/>
  <c r="G455" i="10"/>
  <c r="H455" i="10"/>
  <c r="G456" i="10"/>
  <c r="H456" i="10"/>
  <c r="G457" i="10"/>
  <c r="H457" i="10"/>
  <c r="G458" i="10"/>
  <c r="H458" i="10"/>
  <c r="G459" i="10"/>
  <c r="H459" i="10"/>
  <c r="G460" i="10"/>
  <c r="H460" i="10"/>
  <c r="I460" i="10"/>
  <c r="J460" i="10" s="1"/>
  <c r="K460" i="10" s="1"/>
  <c r="G461" i="10"/>
  <c r="H461" i="10"/>
  <c r="I461" i="10"/>
  <c r="L461" i="10" s="1"/>
  <c r="J461" i="10"/>
  <c r="M461" i="10" s="1"/>
  <c r="AJ454" i="10"/>
  <c r="AJ455" i="10"/>
  <c r="AJ456" i="10"/>
  <c r="AJ457" i="10"/>
  <c r="AJ458" i="10"/>
  <c r="AJ459" i="10"/>
  <c r="AJ460" i="10"/>
  <c r="AJ461" i="10"/>
  <c r="AJ453" i="10"/>
  <c r="F454" i="10"/>
  <c r="F455" i="10"/>
  <c r="I455" i="10" s="1"/>
  <c r="F456" i="10"/>
  <c r="I456" i="10" s="1"/>
  <c r="F457" i="10"/>
  <c r="I457" i="10" s="1"/>
  <c r="F458" i="10"/>
  <c r="I458" i="10" s="1"/>
  <c r="F459" i="10"/>
  <c r="I459" i="10" s="1"/>
  <c r="F460" i="10"/>
  <c r="F461" i="10"/>
  <c r="F453" i="10"/>
  <c r="J298" i="12"/>
  <c r="K298" i="12"/>
  <c r="J296" i="12"/>
  <c r="K296" i="12"/>
  <c r="J297" i="12"/>
  <c r="K297" i="12"/>
  <c r="K295" i="12"/>
  <c r="J295" i="12"/>
  <c r="E452" i="10"/>
  <c r="H452" i="10" s="1"/>
  <c r="E451" i="10"/>
  <c r="E450" i="10"/>
  <c r="E449" i="10"/>
  <c r="H449" i="10" s="1"/>
  <c r="AJ452" i="10"/>
  <c r="I452" i="10" s="1"/>
  <c r="AJ451" i="10"/>
  <c r="I451" i="10" s="1"/>
  <c r="H451" i="10"/>
  <c r="AJ450" i="10"/>
  <c r="I450" i="10" s="1"/>
  <c r="H450" i="10"/>
  <c r="AJ449" i="10"/>
  <c r="I449" i="10" s="1"/>
  <c r="AJ448" i="10"/>
  <c r="I448" i="10" s="1"/>
  <c r="AJ447" i="10"/>
  <c r="I447" i="10" s="1"/>
  <c r="AJ446" i="10"/>
  <c r="I446" i="10" s="1"/>
  <c r="J446" i="10" s="1"/>
  <c r="K446" i="10" s="1"/>
  <c r="AJ445" i="10"/>
  <c r="I445" i="10" s="1"/>
  <c r="J445" i="10" s="1"/>
  <c r="E448" i="10"/>
  <c r="G448" i="10" s="1"/>
  <c r="E447" i="10"/>
  <c r="H447" i="10" s="1"/>
  <c r="E446" i="10"/>
  <c r="G446" i="10" s="1"/>
  <c r="E445" i="10"/>
  <c r="G445" i="10" s="1"/>
  <c r="AJ441" i="10"/>
  <c r="AJ442" i="10"/>
  <c r="AJ443" i="10"/>
  <c r="AJ444" i="10"/>
  <c r="F444" i="10"/>
  <c r="G444" i="10"/>
  <c r="H444" i="10"/>
  <c r="F443" i="10"/>
  <c r="G443" i="10"/>
  <c r="H443" i="10"/>
  <c r="F442" i="10"/>
  <c r="G442" i="10"/>
  <c r="H442" i="10"/>
  <c r="F441" i="10"/>
  <c r="G441" i="10"/>
  <c r="H441" i="10"/>
  <c r="AJ437" i="10"/>
  <c r="AJ438" i="10"/>
  <c r="AJ439" i="10"/>
  <c r="AJ440" i="10"/>
  <c r="F440" i="10"/>
  <c r="G440" i="10"/>
  <c r="H440" i="10"/>
  <c r="F439" i="10"/>
  <c r="G439" i="10"/>
  <c r="H439" i="10"/>
  <c r="F438" i="10"/>
  <c r="G438" i="10"/>
  <c r="H438" i="10"/>
  <c r="F437" i="10"/>
  <c r="G437" i="10"/>
  <c r="H437" i="10"/>
  <c r="AJ436" i="10"/>
  <c r="AJ435" i="10"/>
  <c r="AJ434" i="10"/>
  <c r="F436" i="10"/>
  <c r="G436" i="10"/>
  <c r="H436" i="10"/>
  <c r="F435" i="10"/>
  <c r="G435" i="10"/>
  <c r="H435" i="10"/>
  <c r="F434" i="10"/>
  <c r="G434" i="10"/>
  <c r="H434" i="10"/>
  <c r="BU433" i="10"/>
  <c r="BU432" i="10"/>
  <c r="BU431" i="10"/>
  <c r="BU430" i="10"/>
  <c r="AJ433" i="10"/>
  <c r="AJ432" i="10"/>
  <c r="AJ431" i="10"/>
  <c r="AJ430" i="10"/>
  <c r="F433" i="10"/>
  <c r="G433" i="10"/>
  <c r="H433" i="10"/>
  <c r="F432" i="10"/>
  <c r="G432" i="10"/>
  <c r="H432" i="10"/>
  <c r="F431" i="10"/>
  <c r="I431" i="10" s="1"/>
  <c r="G431" i="10"/>
  <c r="H431" i="10"/>
  <c r="F430" i="10"/>
  <c r="G430" i="10"/>
  <c r="H430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398" i="10"/>
  <c r="BE429" i="10"/>
  <c r="BE428" i="10"/>
  <c r="BE427" i="10"/>
  <c r="BE426" i="10"/>
  <c r="F429" i="10"/>
  <c r="F428" i="10"/>
  <c r="F427" i="10"/>
  <c r="F426" i="10"/>
  <c r="G429" i="10"/>
  <c r="H429" i="10"/>
  <c r="G428" i="10"/>
  <c r="H428" i="10"/>
  <c r="G427" i="10"/>
  <c r="H427" i="10"/>
  <c r="G426" i="10"/>
  <c r="H426" i="10"/>
  <c r="AJ429" i="10"/>
  <c r="AJ428" i="10"/>
  <c r="AJ427" i="10"/>
  <c r="AJ426" i="10"/>
  <c r="F279" i="10"/>
  <c r="F280" i="10"/>
  <c r="F281" i="10"/>
  <c r="F282" i="10"/>
  <c r="F283" i="10"/>
  <c r="F284" i="10"/>
  <c r="F285" i="10"/>
  <c r="F286" i="10"/>
  <c r="F287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AJ414" i="10"/>
  <c r="I414" i="10" s="1"/>
  <c r="AJ415" i="10"/>
  <c r="I415" i="10" s="1"/>
  <c r="J415" i="10" s="1"/>
  <c r="K415" i="10" s="1"/>
  <c r="AJ416" i="10"/>
  <c r="I416" i="10" s="1"/>
  <c r="J416" i="10" s="1"/>
  <c r="K416" i="10" s="1"/>
  <c r="AJ417" i="10"/>
  <c r="I417" i="10" s="1"/>
  <c r="AJ418" i="10"/>
  <c r="I418" i="10" s="1"/>
  <c r="J418" i="10" s="1"/>
  <c r="K418" i="10" s="1"/>
  <c r="AJ419" i="10"/>
  <c r="AJ420" i="10"/>
  <c r="I420" i="10" s="1"/>
  <c r="J420" i="10" s="1"/>
  <c r="AJ421" i="10"/>
  <c r="I421" i="10" s="1"/>
  <c r="J421" i="10" s="1"/>
  <c r="AJ422" i="10"/>
  <c r="I422" i="10" s="1"/>
  <c r="J422" i="10" s="1"/>
  <c r="AJ423" i="10"/>
  <c r="I423" i="10" s="1"/>
  <c r="J423" i="10" s="1"/>
  <c r="K423" i="10" s="1"/>
  <c r="AJ424" i="10"/>
  <c r="I424" i="10" s="1"/>
  <c r="J424" i="10" s="1"/>
  <c r="K424" i="10" s="1"/>
  <c r="AJ425" i="10"/>
  <c r="I425" i="10" s="1"/>
  <c r="J425" i="10" s="1"/>
  <c r="K425" i="10" s="1"/>
  <c r="AJ413" i="10"/>
  <c r="I413" i="10" s="1"/>
  <c r="J413" i="10" s="1"/>
  <c r="AJ412" i="10"/>
  <c r="BE425" i="10"/>
  <c r="BE424" i="10"/>
  <c r="BE423" i="10"/>
  <c r="BE422" i="10"/>
  <c r="BE421" i="10"/>
  <c r="BE420" i="10"/>
  <c r="BE419" i="10"/>
  <c r="BE418" i="10"/>
  <c r="BE417" i="10"/>
  <c r="BE416" i="10"/>
  <c r="BE415" i="10"/>
  <c r="BE414" i="10"/>
  <c r="BE413" i="10"/>
  <c r="BE412" i="10"/>
  <c r="F419" i="10"/>
  <c r="F412" i="10"/>
  <c r="G412" i="10"/>
  <c r="H412" i="10"/>
  <c r="M289" i="12"/>
  <c r="S289" i="12" s="1"/>
  <c r="E289" i="12"/>
  <c r="J289" i="12" s="1"/>
  <c r="K289" i="12" s="1"/>
  <c r="Q289" i="12" s="1"/>
  <c r="M288" i="12"/>
  <c r="S288" i="12" s="1"/>
  <c r="E288" i="12"/>
  <c r="J288" i="12" s="1"/>
  <c r="K288" i="12" s="1"/>
  <c r="Q288" i="12" s="1"/>
  <c r="M287" i="12"/>
  <c r="S287" i="12" s="1"/>
  <c r="E287" i="12"/>
  <c r="J287" i="12" s="1"/>
  <c r="K287" i="12" s="1"/>
  <c r="Q287" i="12" s="1"/>
  <c r="M286" i="12"/>
  <c r="S286" i="12" s="1"/>
  <c r="E286" i="12"/>
  <c r="J286" i="12" s="1"/>
  <c r="K286" i="12" s="1"/>
  <c r="Q286" i="12" s="1"/>
  <c r="M285" i="12"/>
  <c r="S285" i="12" s="1"/>
  <c r="E285" i="12"/>
  <c r="J285" i="12" s="1"/>
  <c r="K285" i="12" s="1"/>
  <c r="Q285" i="12" s="1"/>
  <c r="M284" i="12"/>
  <c r="S284" i="12" s="1"/>
  <c r="E284" i="12"/>
  <c r="J284" i="12" s="1"/>
  <c r="K284" i="12" s="1"/>
  <c r="Q284" i="12" s="1"/>
  <c r="E283" i="12"/>
  <c r="M282" i="12"/>
  <c r="S282" i="12" s="1"/>
  <c r="E282" i="12"/>
  <c r="J282" i="12" s="1"/>
  <c r="K282" i="12" s="1"/>
  <c r="Q282" i="12" s="1"/>
  <c r="M281" i="12"/>
  <c r="S281" i="12" s="1"/>
  <c r="E281" i="12"/>
  <c r="J281" i="12" s="1"/>
  <c r="K281" i="12" s="1"/>
  <c r="Q281" i="12" s="1"/>
  <c r="M280" i="12"/>
  <c r="S280" i="12" s="1"/>
  <c r="E280" i="12"/>
  <c r="J280" i="12" s="1"/>
  <c r="K280" i="12" s="1"/>
  <c r="Q280" i="12" s="1"/>
  <c r="M279" i="12"/>
  <c r="S279" i="12" s="1"/>
  <c r="E279" i="12"/>
  <c r="J279" i="12" s="1"/>
  <c r="K279" i="12" s="1"/>
  <c r="Q279" i="12" s="1"/>
  <c r="M278" i="12"/>
  <c r="S278" i="12" s="1"/>
  <c r="E278" i="12"/>
  <c r="J278" i="12" s="1"/>
  <c r="K278" i="12" s="1"/>
  <c r="Q278" i="12" s="1"/>
  <c r="M277" i="12"/>
  <c r="S277" i="12" s="1"/>
  <c r="E277" i="12"/>
  <c r="J277" i="12" s="1"/>
  <c r="K277" i="12" s="1"/>
  <c r="Q277" i="12" s="1"/>
  <c r="E276" i="12"/>
  <c r="R383" i="12" l="1"/>
  <c r="G369" i="12"/>
  <c r="G378" i="12"/>
  <c r="M364" i="12"/>
  <c r="M372" i="12" s="1"/>
  <c r="L378" i="12"/>
  <c r="R369" i="12"/>
  <c r="M379" i="12"/>
  <c r="M383" i="12" s="1"/>
  <c r="R370" i="12"/>
  <c r="Q379" i="12"/>
  <c r="L366" i="12"/>
  <c r="H364" i="12"/>
  <c r="H372" i="12" s="1"/>
  <c r="J457" i="10"/>
  <c r="K457" i="10" s="1"/>
  <c r="J456" i="10"/>
  <c r="K456" i="10" s="1"/>
  <c r="M456" i="10"/>
  <c r="L456" i="10"/>
  <c r="J455" i="10"/>
  <c r="K455" i="10" s="1"/>
  <c r="J458" i="10"/>
  <c r="K458" i="10" s="1"/>
  <c r="M458" i="10"/>
  <c r="M453" i="10"/>
  <c r="K453" i="10"/>
  <c r="L453" i="10"/>
  <c r="J459" i="10"/>
  <c r="K459" i="10" s="1"/>
  <c r="G447" i="10"/>
  <c r="M460" i="10"/>
  <c r="I441" i="10"/>
  <c r="J441" i="10" s="1"/>
  <c r="I454" i="10"/>
  <c r="J454" i="10" s="1"/>
  <c r="K454" i="10" s="1"/>
  <c r="L460" i="10"/>
  <c r="K461" i="10"/>
  <c r="Q382" i="12"/>
  <c r="Q377" i="12"/>
  <c r="Q383" i="12" s="1"/>
  <c r="Q380" i="12"/>
  <c r="Q378" i="12"/>
  <c r="Q381" i="12"/>
  <c r="R372" i="12"/>
  <c r="Q367" i="12"/>
  <c r="Q372" i="12" s="1"/>
  <c r="R368" i="12"/>
  <c r="Q371" i="12"/>
  <c r="Q366" i="12"/>
  <c r="L382" i="12"/>
  <c r="L377" i="12"/>
  <c r="L383" i="12" s="1"/>
  <c r="L380" i="12"/>
  <c r="L381" i="12"/>
  <c r="L372" i="12"/>
  <c r="L370" i="12"/>
  <c r="L365" i="12"/>
  <c r="L368" i="12"/>
  <c r="L371" i="12"/>
  <c r="L369" i="12"/>
  <c r="G382" i="12"/>
  <c r="G377" i="12"/>
  <c r="G383" i="12" s="1"/>
  <c r="G380" i="12"/>
  <c r="G381" i="12"/>
  <c r="G370" i="12"/>
  <c r="G365" i="12"/>
  <c r="G372" i="12" s="1"/>
  <c r="G368" i="12"/>
  <c r="G371" i="12"/>
  <c r="H357" i="12"/>
  <c r="H353" i="12"/>
  <c r="L355" i="12"/>
  <c r="L359" i="12"/>
  <c r="Q355" i="12"/>
  <c r="Q359" i="12"/>
  <c r="M360" i="12"/>
  <c r="R360" i="12"/>
  <c r="G352" i="12"/>
  <c r="G360" i="12" s="1"/>
  <c r="H356" i="12"/>
  <c r="L352" i="12"/>
  <c r="L356" i="12"/>
  <c r="Q352" i="12"/>
  <c r="Q356" i="12"/>
  <c r="H359" i="12"/>
  <c r="H355" i="12"/>
  <c r="L353" i="12"/>
  <c r="L357" i="12"/>
  <c r="Q353" i="12"/>
  <c r="Q357" i="12"/>
  <c r="H358" i="12"/>
  <c r="H354" i="12"/>
  <c r="L354" i="12"/>
  <c r="L358" i="12"/>
  <c r="Q354" i="12"/>
  <c r="Q358" i="12"/>
  <c r="F343" i="12"/>
  <c r="S319" i="12"/>
  <c r="S324" i="12"/>
  <c r="S316" i="12"/>
  <c r="G343" i="12"/>
  <c r="I343" i="12"/>
  <c r="S311" i="12"/>
  <c r="J299" i="12"/>
  <c r="S310" i="12"/>
  <c r="S307" i="12"/>
  <c r="S313" i="12"/>
  <c r="S322" i="12"/>
  <c r="K299" i="12"/>
  <c r="S321" i="12"/>
  <c r="H343" i="12"/>
  <c r="J343" i="12"/>
  <c r="K343" i="12"/>
  <c r="S317" i="12"/>
  <c r="E343" i="12"/>
  <c r="L343" i="12"/>
  <c r="D343" i="12"/>
  <c r="J474" i="10"/>
  <c r="K474" i="10" s="1"/>
  <c r="J477" i="10"/>
  <c r="K477" i="10" s="1"/>
  <c r="J469" i="10"/>
  <c r="K469" i="10" s="1"/>
  <c r="K471" i="10"/>
  <c r="L471" i="10"/>
  <c r="L475" i="10"/>
  <c r="M475" i="10"/>
  <c r="K475" i="10"/>
  <c r="K470" i="10"/>
  <c r="L470" i="10"/>
  <c r="M468" i="10"/>
  <c r="L468" i="10"/>
  <c r="K468" i="10"/>
  <c r="K479" i="10"/>
  <c r="L479" i="10"/>
  <c r="L467" i="10"/>
  <c r="M467" i="10"/>
  <c r="K467" i="10"/>
  <c r="K462" i="10"/>
  <c r="L462" i="10"/>
  <c r="K478" i="10"/>
  <c r="L478" i="10"/>
  <c r="M478" i="10"/>
  <c r="M470" i="10"/>
  <c r="M462" i="10"/>
  <c r="M479" i="10"/>
  <c r="J476" i="10"/>
  <c r="M476" i="10" s="1"/>
  <c r="M471" i="10"/>
  <c r="M463" i="10"/>
  <c r="M472" i="10"/>
  <c r="M464" i="10"/>
  <c r="L463" i="10"/>
  <c r="M473" i="10"/>
  <c r="L472" i="10"/>
  <c r="M465" i="10"/>
  <c r="L464" i="10"/>
  <c r="L473" i="10"/>
  <c r="M466" i="10"/>
  <c r="L465" i="10"/>
  <c r="L474" i="10"/>
  <c r="L466" i="10"/>
  <c r="S312" i="12"/>
  <c r="S318" i="12"/>
  <c r="S314" i="12"/>
  <c r="S323" i="12"/>
  <c r="S320" i="12"/>
  <c r="S315" i="12"/>
  <c r="R308" i="12"/>
  <c r="S308" i="12" s="1"/>
  <c r="S309" i="12"/>
  <c r="I436" i="10"/>
  <c r="J436" i="10" s="1"/>
  <c r="K436" i="10" s="1"/>
  <c r="I440" i="10"/>
  <c r="J440" i="10" s="1"/>
  <c r="K440" i="10" s="1"/>
  <c r="I419" i="10"/>
  <c r="I442" i="10"/>
  <c r="I434" i="10"/>
  <c r="I438" i="10"/>
  <c r="J438" i="10" s="1"/>
  <c r="K438" i="10" s="1"/>
  <c r="I426" i="10"/>
  <c r="J426" i="10" s="1"/>
  <c r="K426" i="10" s="1"/>
  <c r="I427" i="10"/>
  <c r="J427" i="10" s="1"/>
  <c r="K427" i="10" s="1"/>
  <c r="I435" i="10"/>
  <c r="J435" i="10" s="1"/>
  <c r="K435" i="10" s="1"/>
  <c r="I443" i="10"/>
  <c r="J443" i="10" s="1"/>
  <c r="K443" i="10" s="1"/>
  <c r="I428" i="10"/>
  <c r="J428" i="10" s="1"/>
  <c r="K428" i="10" s="1"/>
  <c r="I437" i="10"/>
  <c r="J437" i="10" s="1"/>
  <c r="K437" i="10" s="1"/>
  <c r="I429" i="10"/>
  <c r="I433" i="10"/>
  <c r="J433" i="10" s="1"/>
  <c r="K433" i="10" s="1"/>
  <c r="I444" i="10"/>
  <c r="J444" i="10" s="1"/>
  <c r="K444" i="10" s="1"/>
  <c r="H446" i="10"/>
  <c r="J447" i="10"/>
  <c r="K447" i="10" s="1"/>
  <c r="J448" i="10"/>
  <c r="K448" i="10" s="1"/>
  <c r="I430" i="10"/>
  <c r="J430" i="10" s="1"/>
  <c r="K430" i="10" s="1"/>
  <c r="H448" i="10"/>
  <c r="I432" i="10"/>
  <c r="J432" i="10" s="1"/>
  <c r="K432" i="10" s="1"/>
  <c r="H445" i="10"/>
  <c r="I412" i="10"/>
  <c r="J412" i="10" s="1"/>
  <c r="K412" i="10" s="1"/>
  <c r="I439" i="10"/>
  <c r="J439" i="10" s="1"/>
  <c r="K439" i="10" s="1"/>
  <c r="G452" i="10"/>
  <c r="G451" i="10"/>
  <c r="J449" i="10"/>
  <c r="K449" i="10" s="1"/>
  <c r="J451" i="10"/>
  <c r="K451" i="10" s="1"/>
  <c r="J452" i="10"/>
  <c r="K452" i="10" s="1"/>
  <c r="J450" i="10"/>
  <c r="K450" i="10" s="1"/>
  <c r="G449" i="10"/>
  <c r="G450" i="10"/>
  <c r="L445" i="10"/>
  <c r="K445" i="10"/>
  <c r="M445" i="10"/>
  <c r="M446" i="10"/>
  <c r="L446" i="10"/>
  <c r="K441" i="10"/>
  <c r="M441" i="10"/>
  <c r="J442" i="10"/>
  <c r="K442" i="10" s="1"/>
  <c r="L440" i="10"/>
  <c r="M440" i="10"/>
  <c r="J429" i="10"/>
  <c r="K429" i="10" s="1"/>
  <c r="J419" i="10"/>
  <c r="K419" i="10" s="1"/>
  <c r="J434" i="10"/>
  <c r="K434" i="10" s="1"/>
  <c r="J431" i="10"/>
  <c r="K431" i="10" s="1"/>
  <c r="K422" i="10"/>
  <c r="M422" i="10"/>
  <c r="J414" i="10"/>
  <c r="K414" i="10" s="1"/>
  <c r="L418" i="10"/>
  <c r="M413" i="10"/>
  <c r="K413" i="10"/>
  <c r="L413" i="10"/>
  <c r="K420" i="10"/>
  <c r="L420" i="10"/>
  <c r="M420" i="10"/>
  <c r="M421" i="10"/>
  <c r="L421" i="10"/>
  <c r="K421" i="10"/>
  <c r="J417" i="10"/>
  <c r="K417" i="10" s="1"/>
  <c r="M423" i="10"/>
  <c r="L422" i="10"/>
  <c r="M415" i="10"/>
  <c r="M424" i="10"/>
  <c r="L423" i="10"/>
  <c r="M416" i="10"/>
  <c r="L415" i="10"/>
  <c r="M425" i="10"/>
  <c r="L424" i="10"/>
  <c r="L416" i="10"/>
  <c r="L425" i="10"/>
  <c r="M418" i="10"/>
  <c r="R281" i="12"/>
  <c r="R279" i="12"/>
  <c r="R287" i="12"/>
  <c r="R278" i="12"/>
  <c r="R288" i="12"/>
  <c r="R282" i="12"/>
  <c r="R286" i="12"/>
  <c r="R289" i="12"/>
  <c r="R277" i="12"/>
  <c r="R280" i="12"/>
  <c r="R284" i="12"/>
  <c r="R285" i="12"/>
  <c r="M455" i="10" l="1"/>
  <c r="M427" i="10"/>
  <c r="M438" i="10"/>
  <c r="L458" i="10"/>
  <c r="M457" i="10"/>
  <c r="L441" i="10"/>
  <c r="L459" i="10"/>
  <c r="L457" i="10"/>
  <c r="L469" i="10"/>
  <c r="M469" i="10"/>
  <c r="M459" i="10"/>
  <c r="L455" i="10"/>
  <c r="Q360" i="12"/>
  <c r="H360" i="12"/>
  <c r="L360" i="12"/>
  <c r="M477" i="10"/>
  <c r="L477" i="10"/>
  <c r="M474" i="10"/>
  <c r="M454" i="10"/>
  <c r="L454" i="10"/>
  <c r="L476" i="10"/>
  <c r="K476" i="10"/>
  <c r="L427" i="10"/>
  <c r="L428" i="10"/>
  <c r="M439" i="10"/>
  <c r="L438" i="10"/>
  <c r="M428" i="10"/>
  <c r="L435" i="10"/>
  <c r="M443" i="10"/>
  <c r="M435" i="10"/>
  <c r="L439" i="10"/>
  <c r="L443" i="10"/>
  <c r="L426" i="10"/>
  <c r="M426" i="10"/>
  <c r="L437" i="10"/>
  <c r="M437" i="10"/>
  <c r="L444" i="10"/>
  <c r="M444" i="10"/>
  <c r="L447" i="10"/>
  <c r="M448" i="10"/>
  <c r="M436" i="10"/>
  <c r="L448" i="10"/>
  <c r="M447" i="10"/>
  <c r="L450" i="10"/>
  <c r="M452" i="10"/>
  <c r="L452" i="10"/>
  <c r="L449" i="10"/>
  <c r="M450" i="10"/>
  <c r="L451" i="10"/>
  <c r="M449" i="10"/>
  <c r="M451" i="10"/>
  <c r="L442" i="10"/>
  <c r="M442" i="10"/>
  <c r="M429" i="10"/>
  <c r="M414" i="10"/>
  <c r="L432" i="10"/>
  <c r="L431" i="10"/>
  <c r="L419" i="10"/>
  <c r="M419" i="10"/>
  <c r="L429" i="10"/>
  <c r="L436" i="10"/>
  <c r="L434" i="10"/>
  <c r="M434" i="10"/>
  <c r="L433" i="10"/>
  <c r="M433" i="10"/>
  <c r="M431" i="10"/>
  <c r="M432" i="10"/>
  <c r="L430" i="10"/>
  <c r="M430" i="10"/>
  <c r="L414" i="10"/>
  <c r="M417" i="10"/>
  <c r="L417" i="10"/>
  <c r="L412" i="10"/>
  <c r="M412" i="10"/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AJ400" i="10"/>
  <c r="I400" i="10" s="1"/>
  <c r="J400" i="10" s="1"/>
  <c r="K400" i="10" s="1"/>
  <c r="AJ401" i="10"/>
  <c r="I401" i="10" s="1"/>
  <c r="J401" i="10" s="1"/>
  <c r="K401" i="10" s="1"/>
  <c r="AJ402" i="10"/>
  <c r="I402" i="10" s="1"/>
  <c r="J402" i="10" s="1"/>
  <c r="K402" i="10" s="1"/>
  <c r="AJ403" i="10"/>
  <c r="I403" i="10" s="1"/>
  <c r="J403" i="10" s="1"/>
  <c r="K403" i="10" s="1"/>
  <c r="AJ404" i="10"/>
  <c r="I404" i="10" s="1"/>
  <c r="J404" i="10" s="1"/>
  <c r="AJ405" i="10"/>
  <c r="AJ406" i="10"/>
  <c r="I406" i="10" s="1"/>
  <c r="J406" i="10" s="1"/>
  <c r="AJ407" i="10"/>
  <c r="I407" i="10" s="1"/>
  <c r="J407" i="10" s="1"/>
  <c r="AJ408" i="10"/>
  <c r="I408" i="10" s="1"/>
  <c r="J408" i="10" s="1"/>
  <c r="K408" i="10" s="1"/>
  <c r="AJ409" i="10"/>
  <c r="I409" i="10" s="1"/>
  <c r="J409" i="10" s="1"/>
  <c r="AJ410" i="10"/>
  <c r="I410" i="10" s="1"/>
  <c r="J410" i="10" s="1"/>
  <c r="K410" i="10" s="1"/>
  <c r="AJ411" i="10"/>
  <c r="I411" i="10" s="1"/>
  <c r="J411" i="10" s="1"/>
  <c r="K411" i="10" s="1"/>
  <c r="AJ399" i="10"/>
  <c r="I399" i="10" s="1"/>
  <c r="J399" i="10" s="1"/>
  <c r="AJ398" i="10"/>
  <c r="AJ397" i="10"/>
  <c r="F405" i="10"/>
  <c r="I405" i="10" s="1"/>
  <c r="F398" i="10"/>
  <c r="I398" i="10" s="1"/>
  <c r="G398" i="10"/>
  <c r="H398" i="10"/>
  <c r="M266" i="12"/>
  <c r="S266" i="12" s="1"/>
  <c r="M267" i="12"/>
  <c r="S267" i="12" s="1"/>
  <c r="M268" i="12"/>
  <c r="S268" i="12" s="1"/>
  <c r="M269" i="12"/>
  <c r="S269" i="12" s="1"/>
  <c r="M270" i="12"/>
  <c r="S270" i="12" s="1"/>
  <c r="M271" i="12"/>
  <c r="S271" i="12" s="1"/>
  <c r="E271" i="12"/>
  <c r="J271" i="12" s="1"/>
  <c r="K271" i="12" s="1"/>
  <c r="Q271" i="12" s="1"/>
  <c r="E270" i="12"/>
  <c r="J270" i="12" s="1"/>
  <c r="K270" i="12" s="1"/>
  <c r="Q270" i="12" s="1"/>
  <c r="E269" i="12"/>
  <c r="J269" i="12" s="1"/>
  <c r="K269" i="12" s="1"/>
  <c r="Q269" i="12" s="1"/>
  <c r="E268" i="12"/>
  <c r="J268" i="12" s="1"/>
  <c r="K268" i="12" s="1"/>
  <c r="Q268" i="12" s="1"/>
  <c r="E267" i="12"/>
  <c r="J267" i="12" s="1"/>
  <c r="K267" i="12" s="1"/>
  <c r="Q267" i="12" s="1"/>
  <c r="E266" i="12"/>
  <c r="J266" i="12" s="1"/>
  <c r="K266" i="12" s="1"/>
  <c r="E265" i="12"/>
  <c r="E260" i="12"/>
  <c r="E261" i="12"/>
  <c r="E262" i="12"/>
  <c r="E263" i="12"/>
  <c r="E264" i="12"/>
  <c r="E258" i="12"/>
  <c r="M260" i="12"/>
  <c r="S260" i="12" s="1"/>
  <c r="M261" i="12"/>
  <c r="S261" i="12" s="1"/>
  <c r="M262" i="12"/>
  <c r="S262" i="12" s="1"/>
  <c r="M263" i="12"/>
  <c r="S263" i="12" s="1"/>
  <c r="M264" i="12"/>
  <c r="S264" i="12" s="1"/>
  <c r="M259" i="12"/>
  <c r="S259" i="12" s="1"/>
  <c r="H249" i="12"/>
  <c r="K249" i="12" s="1"/>
  <c r="H248" i="12"/>
  <c r="K248" i="12" s="1"/>
  <c r="H247" i="12"/>
  <c r="K247" i="12" s="1"/>
  <c r="H246" i="12"/>
  <c r="AJ396" i="10"/>
  <c r="AJ395" i="10"/>
  <c r="AJ394" i="10"/>
  <c r="F397" i="10"/>
  <c r="G397" i="10"/>
  <c r="H397" i="10"/>
  <c r="F396" i="10"/>
  <c r="G396" i="10"/>
  <c r="H396" i="10"/>
  <c r="F395" i="10"/>
  <c r="I395" i="10" s="1"/>
  <c r="J395" i="10" s="1"/>
  <c r="K395" i="10" s="1"/>
  <c r="G395" i="10"/>
  <c r="H395" i="10"/>
  <c r="F394" i="10"/>
  <c r="G394" i="10"/>
  <c r="H394" i="10"/>
  <c r="AJ393" i="10"/>
  <c r="AJ392" i="10"/>
  <c r="AJ391" i="10"/>
  <c r="AJ390" i="10"/>
  <c r="F393" i="10"/>
  <c r="G393" i="10"/>
  <c r="H393" i="10"/>
  <c r="F392" i="10"/>
  <c r="G392" i="10"/>
  <c r="H392" i="10"/>
  <c r="F391" i="10"/>
  <c r="I391" i="10" s="1"/>
  <c r="G391" i="10"/>
  <c r="H391" i="10"/>
  <c r="F390" i="10"/>
  <c r="G390" i="10"/>
  <c r="H390" i="10"/>
  <c r="AJ389" i="10"/>
  <c r="AJ388" i="10"/>
  <c r="AJ387" i="10"/>
  <c r="AJ386" i="10"/>
  <c r="F389" i="10"/>
  <c r="F388" i="10"/>
  <c r="F387" i="10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F383" i="10"/>
  <c r="AJ385" i="10"/>
  <c r="AJ384" i="10"/>
  <c r="AJ383" i="10"/>
  <c r="H250" i="12" l="1"/>
  <c r="K246" i="12"/>
  <c r="K250" i="12" s="1"/>
  <c r="I396" i="10"/>
  <c r="J396" i="10" s="1"/>
  <c r="K396" i="10" s="1"/>
  <c r="I390" i="10"/>
  <c r="J390" i="10" s="1"/>
  <c r="K390" i="10" s="1"/>
  <c r="I386" i="10"/>
  <c r="I394" i="10"/>
  <c r="I392" i="10"/>
  <c r="I387" i="10"/>
  <c r="J387" i="10" s="1"/>
  <c r="K387" i="10" s="1"/>
  <c r="I397" i="10"/>
  <c r="I388" i="10"/>
  <c r="J388" i="10" s="1"/>
  <c r="K388" i="10" s="1"/>
  <c r="I393" i="10"/>
  <c r="J393" i="10" s="1"/>
  <c r="K393" i="10" s="1"/>
  <c r="J391" i="10"/>
  <c r="K391" i="10" s="1"/>
  <c r="I385" i="10"/>
  <c r="J385" i="10" s="1"/>
  <c r="K385" i="10" s="1"/>
  <c r="I389" i="10"/>
  <c r="J389" i="10" s="1"/>
  <c r="K389" i="10" s="1"/>
  <c r="M395" i="10"/>
  <c r="L395" i="10"/>
  <c r="M408" i="10"/>
  <c r="L411" i="10"/>
  <c r="L404" i="10"/>
  <c r="K404" i="10"/>
  <c r="L400" i="10"/>
  <c r="L403" i="10"/>
  <c r="L401" i="10"/>
  <c r="M406" i="10"/>
  <c r="K406" i="10"/>
  <c r="L406" i="10"/>
  <c r="K409" i="10"/>
  <c r="L409" i="10"/>
  <c r="K399" i="10"/>
  <c r="M399" i="10"/>
  <c r="K407" i="10"/>
  <c r="M407" i="10"/>
  <c r="L407" i="10"/>
  <c r="J405" i="10"/>
  <c r="M405" i="10" s="1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R266" i="12" s="1"/>
  <c r="R270" i="12"/>
  <c r="R271" i="12"/>
  <c r="R269" i="12"/>
  <c r="R267" i="12"/>
  <c r="R268" i="12"/>
  <c r="J394" i="10"/>
  <c r="K394" i="10" s="1"/>
  <c r="J392" i="10"/>
  <c r="K392" i="10" s="1"/>
  <c r="I384" i="10"/>
  <c r="J384" i="10" s="1"/>
  <c r="K384" i="10" s="1"/>
  <c r="I383" i="10"/>
  <c r="J383" i="10" s="1"/>
  <c r="K383" i="10" s="1"/>
  <c r="M387" i="10"/>
  <c r="J386" i="10"/>
  <c r="K386" i="10" s="1"/>
  <c r="M393" i="10" l="1"/>
  <c r="M396" i="10"/>
  <c r="L396" i="10"/>
  <c r="L388" i="10"/>
  <c r="M389" i="10"/>
  <c r="M383" i="10"/>
  <c r="L389" i="10"/>
  <c r="L387" i="10"/>
  <c r="M388" i="10"/>
  <c r="L393" i="10"/>
  <c r="M394" i="10"/>
  <c r="M391" i="10"/>
  <c r="L394" i="10"/>
  <c r="L384" i="10"/>
  <c r="L383" i="10"/>
  <c r="M384" i="10"/>
  <c r="L391" i="10"/>
  <c r="M390" i="10"/>
  <c r="L390" i="10"/>
  <c r="K405" i="10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AJ381" i="10"/>
  <c r="I381" i="10" s="1"/>
  <c r="J381" i="10" s="1"/>
  <c r="K381" i="10" s="1"/>
  <c r="AJ382" i="10"/>
  <c r="I382" i="10" s="1"/>
  <c r="J382" i="10" s="1"/>
  <c r="AJ380" i="10"/>
  <c r="I380" i="10" s="1"/>
  <c r="AJ379" i="10"/>
  <c r="I379" i="10" s="1"/>
  <c r="E382" i="10"/>
  <c r="H382" i="10" s="1"/>
  <c r="E381" i="10"/>
  <c r="G381" i="10" s="1"/>
  <c r="E380" i="10"/>
  <c r="G380" i="10" s="1"/>
  <c r="E379" i="10"/>
  <c r="G379" i="10" s="1"/>
  <c r="E378" i="10"/>
  <c r="G378" i="10" s="1"/>
  <c r="E377" i="10"/>
  <c r="H377" i="10" s="1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I364" i="10" s="1"/>
  <c r="J364" i="10" s="1"/>
  <c r="AJ365" i="10"/>
  <c r="I365" i="10" s="1"/>
  <c r="J365" i="10" s="1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G346" i="10"/>
  <c r="H346" i="10"/>
  <c r="F345" i="10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F332" i="10"/>
  <c r="F333" i="10"/>
  <c r="F334" i="10"/>
  <c r="F335" i="10"/>
  <c r="F336" i="10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I329" i="10" s="1"/>
  <c r="J329" i="10" s="1"/>
  <c r="K329" i="10" s="1"/>
  <c r="AJ330" i="10"/>
  <c r="I330" i="10" s="1"/>
  <c r="J330" i="10" s="1"/>
  <c r="K330" i="10" s="1"/>
  <c r="G327" i="10"/>
  <c r="H327" i="10"/>
  <c r="G328" i="10"/>
  <c r="H328" i="10"/>
  <c r="G329" i="10"/>
  <c r="H329" i="10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 s="1"/>
  <c r="O226" i="12" s="1"/>
  <c r="K226" i="12"/>
  <c r="I227" i="12"/>
  <c r="J227" i="12" s="1"/>
  <c r="O227" i="12" s="1"/>
  <c r="K227" i="12"/>
  <c r="I228" i="12"/>
  <c r="J228" i="12" s="1"/>
  <c r="K228" i="12"/>
  <c r="I229" i="12"/>
  <c r="J229" i="12" s="1"/>
  <c r="O229" i="12" s="1"/>
  <c r="K229" i="12"/>
  <c r="I231" i="12"/>
  <c r="J231" i="12" s="1"/>
  <c r="O231" i="12" s="1"/>
  <c r="K231" i="12"/>
  <c r="I232" i="12"/>
  <c r="J232" i="12" s="1"/>
  <c r="O232" i="12" s="1"/>
  <c r="K232" i="12"/>
  <c r="I233" i="12"/>
  <c r="J233" i="12" s="1"/>
  <c r="K233" i="12"/>
  <c r="I234" i="12"/>
  <c r="J234" i="12" s="1"/>
  <c r="O234" i="12" s="1"/>
  <c r="K234" i="12"/>
  <c r="I236" i="12"/>
  <c r="J236" i="12" s="1"/>
  <c r="O236" i="12" s="1"/>
  <c r="K236" i="12"/>
  <c r="I237" i="12"/>
  <c r="J237" i="12" s="1"/>
  <c r="O237" i="12" s="1"/>
  <c r="K237" i="12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 s="1"/>
  <c r="O223" i="12" s="1"/>
  <c r="K223" i="12"/>
  <c r="I224" i="12"/>
  <c r="J224" i="12" s="1"/>
  <c r="K224" i="12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O212" i="12" s="1"/>
  <c r="G212" i="12"/>
  <c r="H212" i="12" s="1"/>
  <c r="M212" i="12" s="1"/>
  <c r="I211" i="12"/>
  <c r="O211" i="12" s="1"/>
  <c r="G211" i="12"/>
  <c r="H211" i="12" s="1"/>
  <c r="M211" i="12" s="1"/>
  <c r="I210" i="12"/>
  <c r="O210" i="12" s="1"/>
  <c r="G210" i="12"/>
  <c r="H210" i="12" s="1"/>
  <c r="M210" i="12" s="1"/>
  <c r="I209" i="12"/>
  <c r="O209" i="12" s="1"/>
  <c r="G209" i="12"/>
  <c r="H209" i="12" s="1"/>
  <c r="M209" i="12" s="1"/>
  <c r="I208" i="12"/>
  <c r="O208" i="12" s="1"/>
  <c r="G208" i="12"/>
  <c r="H208" i="12" s="1"/>
  <c r="M208" i="12" s="1"/>
  <c r="I207" i="12"/>
  <c r="O207" i="12" s="1"/>
  <c r="G207" i="12"/>
  <c r="H207" i="12" s="1"/>
  <c r="M207" i="12" s="1"/>
  <c r="I206" i="12"/>
  <c r="O206" i="12" s="1"/>
  <c r="G206" i="12"/>
  <c r="H206" i="12" s="1"/>
  <c r="M206" i="12" s="1"/>
  <c r="I205" i="12"/>
  <c r="O205" i="12" s="1"/>
  <c r="G205" i="12"/>
  <c r="H205" i="12" s="1"/>
  <c r="M205" i="12" s="1"/>
  <c r="I204" i="12"/>
  <c r="O204" i="12" s="1"/>
  <c r="G204" i="12"/>
  <c r="H204" i="12" s="1"/>
  <c r="M204" i="12" s="1"/>
  <c r="I203" i="12"/>
  <c r="O203" i="12" s="1"/>
  <c r="G203" i="12"/>
  <c r="H203" i="12" s="1"/>
  <c r="M203" i="12" s="1"/>
  <c r="I202" i="12"/>
  <c r="O202" i="12" s="1"/>
  <c r="G202" i="12"/>
  <c r="H202" i="12" s="1"/>
  <c r="M202" i="12" s="1"/>
  <c r="I201" i="12"/>
  <c r="O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G287" i="10"/>
  <c r="H287" i="10"/>
  <c r="G286" i="10"/>
  <c r="H286" i="10"/>
  <c r="G285" i="10"/>
  <c r="H285" i="10"/>
  <c r="G284" i="10"/>
  <c r="H284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AJ282" i="10"/>
  <c r="AJ281" i="10"/>
  <c r="AJ280" i="10"/>
  <c r="AJ279" i="10"/>
  <c r="G185" i="12"/>
  <c r="H185" i="12" s="1"/>
  <c r="G186" i="12"/>
  <c r="G187" i="12"/>
  <c r="H187" i="12" s="1"/>
  <c r="M187" i="12" s="1"/>
  <c r="G188" i="12"/>
  <c r="H188" i="12" s="1"/>
  <c r="M188" i="12" s="1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G195" i="12"/>
  <c r="H195" i="12" s="1"/>
  <c r="M195" i="12" s="1"/>
  <c r="G184" i="12"/>
  <c r="H184" i="12" s="1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O195" i="12" s="1"/>
  <c r="I194" i="12"/>
  <c r="O194" i="12" s="1"/>
  <c r="I193" i="12"/>
  <c r="O193" i="12" s="1"/>
  <c r="I192" i="12"/>
  <c r="O192" i="12" s="1"/>
  <c r="H192" i="12"/>
  <c r="M192" i="12" s="1"/>
  <c r="I191" i="12"/>
  <c r="O191" i="12" s="1"/>
  <c r="I190" i="12"/>
  <c r="O190" i="12" s="1"/>
  <c r="I189" i="12"/>
  <c r="O189" i="12" s="1"/>
  <c r="I188" i="12"/>
  <c r="O188" i="12" s="1"/>
  <c r="I187" i="12"/>
  <c r="O187" i="12" s="1"/>
  <c r="I185" i="12"/>
  <c r="I186" i="12"/>
  <c r="O186" i="12" s="1"/>
  <c r="I184" i="12"/>
  <c r="H186" i="12"/>
  <c r="M186" i="12" s="1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I105" i="12"/>
  <c r="J105" i="12" s="1"/>
  <c r="O105" i="12" s="1"/>
  <c r="I106" i="12"/>
  <c r="J106" i="12" s="1"/>
  <c r="I107" i="12"/>
  <c r="J107" i="12" s="1"/>
  <c r="K107" i="12" s="1"/>
  <c r="P107" i="12" s="1"/>
  <c r="I108" i="12"/>
  <c r="J108" i="12" s="1"/>
  <c r="I109" i="12"/>
  <c r="J109" i="12" s="1"/>
  <c r="K109" i="12" s="1"/>
  <c r="P109" i="12" s="1"/>
  <c r="I110" i="12"/>
  <c r="J110" i="12" s="1"/>
  <c r="I111" i="12"/>
  <c r="J111" i="12" s="1"/>
  <c r="K111" i="12" s="1"/>
  <c r="P111" i="12" s="1"/>
  <c r="I112" i="12"/>
  <c r="J112" i="12" s="1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 s="1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H71" i="12"/>
  <c r="J71" i="12" s="1"/>
  <c r="H72" i="12"/>
  <c r="H73" i="12"/>
  <c r="J73" i="12" s="1"/>
  <c r="H74" i="12"/>
  <c r="J74" i="12" s="1"/>
  <c r="N74" i="12" s="1"/>
  <c r="H75" i="12"/>
  <c r="J75" i="12" s="1"/>
  <c r="H76" i="12"/>
  <c r="J76" i="12" s="1"/>
  <c r="H77" i="12"/>
  <c r="J77" i="12" s="1"/>
  <c r="N77" i="12" s="1"/>
  <c r="H78" i="12"/>
  <c r="J78" i="12" s="1"/>
  <c r="N78" i="12" s="1"/>
  <c r="H79" i="12"/>
  <c r="J79" i="12" s="1"/>
  <c r="J72" i="12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H69" i="12"/>
  <c r="J69" i="12" s="1"/>
  <c r="N69" i="12" s="1"/>
  <c r="H66" i="12"/>
  <c r="J66" i="12" s="1"/>
  <c r="H65" i="12"/>
  <c r="J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P221" i="12" l="1"/>
  <c r="Q221" i="12" s="1"/>
  <c r="K70" i="12"/>
  <c r="O70" i="12" s="1"/>
  <c r="K68" i="12"/>
  <c r="O68" i="12" s="1"/>
  <c r="O110" i="12"/>
  <c r="K110" i="12"/>
  <c r="P110" i="12" s="1"/>
  <c r="N186" i="12"/>
  <c r="K65" i="12"/>
  <c r="O65" i="12" s="1"/>
  <c r="O109" i="12"/>
  <c r="Q109" i="12" s="1"/>
  <c r="O107" i="12"/>
  <c r="Q107" i="12" s="1"/>
  <c r="P223" i="12"/>
  <c r="P237" i="12"/>
  <c r="P232" i="12"/>
  <c r="Q232" i="12" s="1"/>
  <c r="N194" i="12"/>
  <c r="K105" i="12"/>
  <c r="P105" i="12" s="1"/>
  <c r="Q105" i="12" s="1"/>
  <c r="P227" i="12"/>
  <c r="I350" i="10"/>
  <c r="I336" i="10"/>
  <c r="J336" i="10" s="1"/>
  <c r="K336" i="10" s="1"/>
  <c r="I346" i="10"/>
  <c r="J346" i="10" s="1"/>
  <c r="K346" i="10" s="1"/>
  <c r="I332" i="10"/>
  <c r="I334" i="10"/>
  <c r="J334" i="10" s="1"/>
  <c r="K334" i="10" s="1"/>
  <c r="G377" i="10"/>
  <c r="I345" i="10"/>
  <c r="J345" i="10" s="1"/>
  <c r="K345" i="10" s="1"/>
  <c r="G382" i="10"/>
  <c r="I355" i="10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BB380" i="10" s="1"/>
  <c r="I354" i="10"/>
  <c r="J354" i="10" s="1"/>
  <c r="K354" i="10" s="1"/>
  <c r="I358" i="10"/>
  <c r="J358" i="10" s="1"/>
  <c r="K358" i="10" s="1"/>
  <c r="I331" i="10"/>
  <c r="J331" i="10" s="1"/>
  <c r="K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I338" i="10"/>
  <c r="J338" i="10" s="1"/>
  <c r="K338" i="10" s="1"/>
  <c r="BE362" i="10"/>
  <c r="BE360" i="10"/>
  <c r="I343" i="10"/>
  <c r="J343" i="10" s="1"/>
  <c r="K343" i="10" s="1"/>
  <c r="H367" i="10"/>
  <c r="BD362" i="10"/>
  <c r="BD360" i="10"/>
  <c r="I335" i="10"/>
  <c r="J335" i="10" s="1"/>
  <c r="H361" i="10"/>
  <c r="BC362" i="10"/>
  <c r="BC36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J344" i="10" s="1"/>
  <c r="K344" i="10" s="1"/>
  <c r="G375" i="10"/>
  <c r="H378" i="10"/>
  <c r="I347" i="10"/>
  <c r="J347" i="10" s="1"/>
  <c r="K347" i="10" s="1"/>
  <c r="I351" i="10"/>
  <c r="J351" i="10" s="1"/>
  <c r="K351" i="10" s="1"/>
  <c r="M366" i="10"/>
  <c r="G261" i="10"/>
  <c r="L375" i="10"/>
  <c r="M336" i="10"/>
  <c r="I339" i="10"/>
  <c r="J339" i="10" s="1"/>
  <c r="K339" i="10" s="1"/>
  <c r="I348" i="10"/>
  <c r="I352" i="10"/>
  <c r="J352" i="10" s="1"/>
  <c r="L366" i="10"/>
  <c r="I161" i="10"/>
  <c r="J161" i="10" s="1"/>
  <c r="K161" i="10" s="1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J350" i="10"/>
  <c r="K350" i="10" s="1"/>
  <c r="J348" i="10"/>
  <c r="K348" i="10" s="1"/>
  <c r="M347" i="10"/>
  <c r="M346" i="10"/>
  <c r="L346" i="10"/>
  <c r="L342" i="10"/>
  <c r="M342" i="10"/>
  <c r="M333" i="10"/>
  <c r="K333" i="10"/>
  <c r="L334" i="10"/>
  <c r="I280" i="10"/>
  <c r="J280" i="10" s="1"/>
  <c r="K280" i="10" s="1"/>
  <c r="I282" i="10"/>
  <c r="J282" i="10" s="1"/>
  <c r="K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J303" i="10" s="1"/>
  <c r="K303" i="10" s="1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29" i="12" s="1"/>
  <c r="P228" i="12"/>
  <c r="O228" i="12"/>
  <c r="Q227" i="12"/>
  <c r="P234" i="12"/>
  <c r="Q234" i="12" s="1"/>
  <c r="P238" i="12"/>
  <c r="O238" i="12"/>
  <c r="Q237" i="12"/>
  <c r="P233" i="12"/>
  <c r="O233" i="12"/>
  <c r="P236" i="12"/>
  <c r="Q236" i="12" s="1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I310" i="10"/>
  <c r="J310" i="10" s="1"/>
  <c r="K310" i="10" s="1"/>
  <c r="M294" i="10"/>
  <c r="K294" i="10"/>
  <c r="K291" i="10"/>
  <c r="L291" i="10"/>
  <c r="M291" i="10"/>
  <c r="M302" i="10"/>
  <c r="K302" i="10"/>
  <c r="J295" i="10"/>
  <c r="K295" i="10" s="1"/>
  <c r="L298" i="10"/>
  <c r="J297" i="10"/>
  <c r="K297" i="10" s="1"/>
  <c r="L302" i="10"/>
  <c r="L294" i="10"/>
  <c r="N206" i="12"/>
  <c r="N202" i="12"/>
  <c r="N208" i="12"/>
  <c r="N204" i="12"/>
  <c r="N210" i="12"/>
  <c r="N205" i="12"/>
  <c r="N211" i="12"/>
  <c r="N209" i="12"/>
  <c r="N203" i="12"/>
  <c r="N207" i="12"/>
  <c r="N201" i="12"/>
  <c r="N212" i="12"/>
  <c r="M290" i="10"/>
  <c r="L290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K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N192" i="12"/>
  <c r="N191" i="12"/>
  <c r="N188" i="12"/>
  <c r="N193" i="12"/>
  <c r="N190" i="12"/>
  <c r="N187" i="12"/>
  <c r="N189" i="12"/>
  <c r="N195" i="12"/>
  <c r="O114" i="12"/>
  <c r="K114" i="12"/>
  <c r="P114" i="12" s="1"/>
  <c r="O108" i="12"/>
  <c r="K108" i="12"/>
  <c r="P108" i="12" s="1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Q113" i="12" s="1"/>
  <c r="O111" i="12"/>
  <c r="Q111" i="12" s="1"/>
  <c r="M184" i="12"/>
  <c r="O184" i="12"/>
  <c r="M185" i="12"/>
  <c r="O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K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R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N14" i="12"/>
  <c r="Q14" i="12" s="1"/>
  <c r="P14" i="12"/>
  <c r="N9" i="12"/>
  <c r="Q9" i="12" s="1"/>
  <c r="P9" i="12"/>
  <c r="N39" i="12"/>
  <c r="Q39" i="12" s="1"/>
  <c r="P39" i="12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P40" i="12"/>
  <c r="R40" i="12" s="1"/>
  <c r="P32" i="12"/>
  <c r="P24" i="12"/>
  <c r="P16" i="12"/>
  <c r="P51" i="12"/>
  <c r="P43" i="12"/>
  <c r="R43" i="12" s="1"/>
  <c r="P35" i="12"/>
  <c r="P27" i="12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Q110" i="12" l="1"/>
  <c r="Q114" i="12"/>
  <c r="R27" i="12"/>
  <c r="R48" i="12"/>
  <c r="R35" i="12"/>
  <c r="R51" i="12"/>
  <c r="Q238" i="12"/>
  <c r="R47" i="12"/>
  <c r="R39" i="12"/>
  <c r="R13" i="12"/>
  <c r="Q108" i="12"/>
  <c r="L331" i="10"/>
  <c r="M334" i="10"/>
  <c r="M331" i="10"/>
  <c r="L336" i="10"/>
  <c r="L288" i="10"/>
  <c r="M288" i="10"/>
  <c r="BB381" i="10"/>
  <c r="BB382" i="10"/>
  <c r="M183" i="10"/>
  <c r="M332" i="10"/>
  <c r="L357" i="10"/>
  <c r="L355" i="10"/>
  <c r="M355" i="10"/>
  <c r="M189" i="10"/>
  <c r="M357" i="10"/>
  <c r="L189" i="10"/>
  <c r="M348" i="10"/>
  <c r="BB379" i="10"/>
  <c r="L282" i="10"/>
  <c r="M282" i="10"/>
  <c r="M296" i="10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N185" i="12"/>
  <c r="N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R260" i="12" s="1"/>
  <c r="E259" i="12"/>
  <c r="J259" i="12" l="1"/>
  <c r="K259" i="12" s="1"/>
  <c r="Q259" i="12" s="1"/>
  <c r="R259" i="12" s="1"/>
  <c r="J261" i="12" l="1"/>
  <c r="K261" i="12" s="1"/>
  <c r="Q261" i="12" s="1"/>
  <c r="R261" i="12" s="1"/>
  <c r="J262" i="12" l="1"/>
  <c r="K262" i="12" s="1"/>
  <c r="Q262" i="12" s="1"/>
  <c r="R262" i="12" s="1"/>
  <c r="J264" i="12" l="1"/>
  <c r="K264" i="12" s="1"/>
  <c r="Q264" i="12" s="1"/>
  <c r="R264" i="12" s="1"/>
  <c r="J263" i="12"/>
  <c r="K263" i="12" s="1"/>
  <c r="Q263" i="12" s="1"/>
  <c r="R26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D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E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body of mass larger than a country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47A36B91-68B3-4354-B133-288AB508525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Cohort years to average out the individual effect (ability)
If not enough obs, merge with FE
</t>
        </r>
      </text>
    </comment>
    <comment ref="CN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P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S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T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U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V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W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X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Y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Z1" authorId="0" shapeId="0" xr:uid="{F3832A94-F772-49FC-8F11-8E4511F890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marital status, i.e. whether the individual is married (dummy)</t>
        </r>
      </text>
    </comment>
    <comment ref="DA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B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C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D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E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F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G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H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I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J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K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L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M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N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O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P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Q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R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  <comment ref="BF398" authorId="0" shapeId="0" xr:uid="{B4C75AD0-D5EA-49F2-957B-0FC5AD97168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Guesstimate based on the text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<sst xmlns="http://schemas.openxmlformats.org/spreadsheetml/2006/main" count="23659" uniqueCount="680">
  <si>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</si>
  <si>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</si>
  <si>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</si>
  <si>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</si>
  <si>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</si>
  <si>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</si>
  <si>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</si>
  <si>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</si>
  <si>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</si>
  <si>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</si>
  <si>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</si>
  <si>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</si>
  <si>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</si>
  <si>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</si>
  <si>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</si>
  <si>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</si>
  <si>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</si>
  <si>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</si>
  <si>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</si>
  <si>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</si>
  <si>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</si>
  <si>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</si>
  <si>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</si>
  <si>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</si>
  <si>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</si>
  <si>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</si>
  <si>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</si>
  <si>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</si>
  <si>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</si>
  <si>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</si>
  <si>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</si>
  <si>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</si>
  <si>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</si>
  <si>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</si>
  <si>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</si>
  <si>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</si>
  <si>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</si>
  <si>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</si>
  <si>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</si>
  <si>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</si>
  <si>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</si>
  <si>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</si>
  <si>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</si>
  <si>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</si>
  <si>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</si>
  <si>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</si>
  <si>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</si>
  <si>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</si>
  <si>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</si>
  <si>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</si>
  <si>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</si>
  <si>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</si>
  <si>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</si>
  <si>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</si>
  <si>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</si>
  <si>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</si>
  <si>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</si>
  <si>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</si>
  <si>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</si>
  <si>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</si>
  <si>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</si>
  <si>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</si>
  <si>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</si>
  <si>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</si>
  <si>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</si>
  <si>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</si>
  <si>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</si>
  <si>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</si>
  <si>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</si>
  <si>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</si>
  <si>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</si>
  <si>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</si>
  <si>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</si>
  <si>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</si>
  <si>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</si>
  <si>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</si>
  <si>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</si>
  <si>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</si>
  <si>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</si>
  <si>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</si>
  <si>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</si>
  <si>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</si>
  <si>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</si>
  <si>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</si>
  <si>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</si>
  <si>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</si>
  <si>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</si>
  <si>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</si>
  <si>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</si>
  <si>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</si>
  <si>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</si>
  <si>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</si>
  <si>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</si>
  <si>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</si>
  <si>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</si>
  <si>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</si>
  <si>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</si>
  <si>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</si>
  <si>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</si>
  <si>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</si>
  <si>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</si>
  <si>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</si>
  <si>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</si>
  <si>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</si>
  <si>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</si>
  <si>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</si>
  <si>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</si>
  <si>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</si>
  <si>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</si>
  <si>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</si>
  <si>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</si>
  <si>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</si>
  <si>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</si>
  <si>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</si>
  <si>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</si>
  <si>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</si>
  <si>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</si>
  <si>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</si>
  <si>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</si>
  <si>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</si>
  <si>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</si>
  <si>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</si>
  <si>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</si>
  <si>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</si>
  <si>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</si>
  <si>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</si>
  <si>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</si>
  <si>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</si>
  <si>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</si>
  <si>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</si>
  <si>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</si>
  <si>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</si>
  <si>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</si>
  <si>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</si>
  <si>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</si>
  <si>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</si>
  <si>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</si>
  <si>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</si>
  <si>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</si>
  <si>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</si>
  <si>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</si>
  <si>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</si>
  <si>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</si>
  <si>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</si>
  <si>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</si>
  <si>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</si>
  <si>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</si>
  <si>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</si>
  <si>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</si>
  <si>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</si>
  <si>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</si>
  <si>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</si>
  <si>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</si>
  <si>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</si>
  <si>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</si>
  <si>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</si>
  <si>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</si>
  <si>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</si>
  <si>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</si>
  <si>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</si>
  <si>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</si>
  <si>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</si>
  <si>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</si>
  <si>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</si>
  <si>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</si>
  <si>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</si>
  <si>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</si>
  <si>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</si>
  <si>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</si>
  <si>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</si>
  <si>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</si>
  <si>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</si>
  <si>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</si>
  <si>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</si>
  <si>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</si>
  <si>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</si>
  <si>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</si>
  <si>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</si>
  <si>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</si>
  <si>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</si>
  <si>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</si>
  <si>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</si>
  <si>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</si>
  <si>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</si>
  <si>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</si>
  <si>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</si>
  <si>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</si>
  <si>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</si>
  <si>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</si>
  <si>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</si>
  <si>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</si>
  <si>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</si>
  <si>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</si>
  <si>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</si>
  <si>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</si>
  <si>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</si>
  <si>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</si>
  <si>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</si>
  <si>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</si>
  <si>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</si>
  <si>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</si>
  <si>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</si>
  <si>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</si>
  <si>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</si>
  <si>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</si>
  <si>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</si>
  <si>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</si>
  <si>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</si>
  <si>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</si>
  <si>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</si>
  <si>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</si>
  <si>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</si>
  <si>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</si>
  <si>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</si>
  <si>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</si>
  <si>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</si>
  <si>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</si>
  <si>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</si>
  <si>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</si>
  <si>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</si>
  <si>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</si>
  <si>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</si>
  <si>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</si>
  <si>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</si>
  <si>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</si>
  <si>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</si>
  <si>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</si>
  <si>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</si>
  <si>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</si>
  <si>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</si>
  <si>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</si>
  <si>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</si>
  <si>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</si>
  <si>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</si>
  <si>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</si>
  <si>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</si>
  <si>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</si>
  <si>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</si>
  <si>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</si>
  <si>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</si>
  <si>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</si>
  <si>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</si>
  <si>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</si>
  <si>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</si>
  <si>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</si>
  <si>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</si>
  <si>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</si>
  <si>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</si>
  <si>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</si>
  <si>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</si>
  <si>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</si>
  <si>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</si>
  <si>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</si>
  <si>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</si>
  <si>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</si>
  <si>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</si>
  <si>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</si>
  <si>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</si>
  <si>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</si>
  <si>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</si>
  <si>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</si>
  <si>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</si>
  <si>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</si>
  <si>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</si>
  <si>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</si>
  <si>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</si>
  <si>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</si>
  <si>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</si>
  <si>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</si>
  <si>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</si>
  <si>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</si>
  <si>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</si>
  <si>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</si>
  <si>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</si>
  <si>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</si>
  <si>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</si>
  <si>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</si>
  <si>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</si>
  <si>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</si>
  <si>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</si>
  <si>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</si>
  <si>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</si>
  <si>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</si>
  <si>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</si>
  <si>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</si>
  <si>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</si>
  <si>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</si>
  <si>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</si>
  <si>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</si>
  <si>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</si>
  <si>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</si>
  <si>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</si>
  <si>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</si>
  <si>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</si>
  <si>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</si>
  <si>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</si>
  <si>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</si>
  <si>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</si>
  <si>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</si>
  <si>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</si>
  <si>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</si>
  <si>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</si>
  <si>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</si>
  <si>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</si>
  <si>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</si>
  <si>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</si>
  <si>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</si>
  <si>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</si>
  <si>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</si>
  <si>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</si>
  <si>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</si>
  <si>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</si>
  <si>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</si>
  <si>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</si>
  <si>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</si>
  <si>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</si>
  <si>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</si>
  <si>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</si>
  <si>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</si>
  <si>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</si>
  <si>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</si>
  <si>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</si>
  <si>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</si>
  <si>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</si>
  <si>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</si>
  <si>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</si>
  <si>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</si>
  <si>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</si>
  <si>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</si>
  <si>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</si>
  <si>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</si>
  <si>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</si>
  <si>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</si>
  <si>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</si>
  <si>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</si>
  <si>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</si>
  <si>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</si>
  <si>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</si>
  <si>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</si>
  <si>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</si>
  <si>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</si>
  <si>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</si>
  <si>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</si>
  <si>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</si>
  <si>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</si>
  <si>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</si>
  <si>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</si>
  <si>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</si>
  <si>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</si>
  <si>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</si>
  <si>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</si>
  <si>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</si>
  <si>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</si>
  <si>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</si>
  <si>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</si>
  <si>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</si>
  <si>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</si>
  <si>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</si>
  <si>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</si>
  <si>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</si>
  <si>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</si>
  <si>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</si>
  <si>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</si>
  <si>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</si>
  <si>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</si>
  <si>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</si>
  <si>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</si>
  <si>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</si>
  <si>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</si>
  <si>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</si>
  <si>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</si>
  <si>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</si>
  <si>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</si>
  <si>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</si>
  <si>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</si>
  <si>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</si>
  <si>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</si>
  <si>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</si>
  <si>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</si>
  <si>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</si>
  <si>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</si>
  <si>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</si>
  <si>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</si>
  <si>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</si>
  <si>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</si>
  <si>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</si>
  <si>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</si>
  <si>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</si>
  <si>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</si>
  <si>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</si>
  <si>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</si>
  <si>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</si>
  <si>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</si>
  <si>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</si>
  <si>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</si>
  <si>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</si>
  <si>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</si>
  <si>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</si>
  <si>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</si>
  <si>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</si>
  <si>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</si>
  <si>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</si>
  <si>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</si>
  <si>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</si>
  <si>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</si>
  <si>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</si>
  <si>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</si>
  <si>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</si>
  <si>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</si>
  <si>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</si>
  <si>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</si>
  <si>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</si>
  <si>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</si>
  <si>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</si>
  <si>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</si>
  <si>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</si>
  <si>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</si>
  <si>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</si>
  <si>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</si>
  <si>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</si>
  <si>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</si>
  <si>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</si>
  <si>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</si>
  <si>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</si>
  <si>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</si>
  <si>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</si>
  <si>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</si>
  <si>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</si>
  <si>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</si>
  <si>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</si>
  <si>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</si>
  <si>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</si>
  <si>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</si>
  <si>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</si>
  <si>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</si>
  <si>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</si>
  <si>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</si>
  <si>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</si>
  <si>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</si>
  <si>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</si>
  <si>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</si>
  <si>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</si>
  <si>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</si>
  <si>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</si>
  <si>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</si>
  <si>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</si>
  <si>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</si>
  <si>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</si>
  <si>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</si>
  <si>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</si>
  <si>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</si>
  <si>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</si>
  <si>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</si>
  <si>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</si>
  <si>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</si>
  <si>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</si>
  <si>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</si>
  <si>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</si>
  <si>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</si>
  <si>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</si>
  <si>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</si>
  <si>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</si>
  <si>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</si>
  <si>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</si>
  <si>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</si>
  <si>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</si>
  <si>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</si>
  <si>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</si>
  <si>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</si>
  <si>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</si>
  <si>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</si>
  <si>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</si>
  <si>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</si>
  <si>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</si>
  <si>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</si>
  <si>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</si>
  <si>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</si>
  <si>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</si>
  <si>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</si>
  <si>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</si>
  <si>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</si>
  <si>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</si>
  <si>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</si>
  <si>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</si>
  <si>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</si>
  <si>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</si>
  <si>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</si>
  <si>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</si>
  <si>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</si>
  <si>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</si>
  <si>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</si>
  <si>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</si>
  <si>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</si>
  <si>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</si>
  <si>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</si>
  <si>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</si>
  <si>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</si>
  <si>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</si>
  <si>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</si>
  <si>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</si>
  <si>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</si>
  <si>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</si>
  <si>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</si>
  <si>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</si>
  <si>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</si>
  <si>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</si>
  <si>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</si>
  <si>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</si>
  <si>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</si>
  <si>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</si>
  <si>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</si>
  <si>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</si>
  <si>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</si>
  <si>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</si>
  <si>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</si>
  <si>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</si>
  <si>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</si>
  <si>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</si>
  <si>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</si>
  <si>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</si>
  <si>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</si>
  <si>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</si>
  <si>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</si>
  <si>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</si>
  <si>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</si>
  <si>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</si>
  <si>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</si>
  <si>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</si>
  <si>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</si>
  <si>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</si>
  <si>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</si>
  <si>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</si>
  <si>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</si>
  <si>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</si>
  <si>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</si>
  <si>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</si>
  <si>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</si>
  <si>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</si>
  <si>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</si>
  <si>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</si>
  <si>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</si>
  <si>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</si>
  <si>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</si>
  <si>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</si>
  <si>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</si>
  <si>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</si>
  <si>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</si>
  <si>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</si>
  <si>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</si>
  <si>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</si>
  <si>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</si>
  <si>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</si>
  <si>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</si>
  <si>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</si>
  <si>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</si>
  <si>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</si>
  <si>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</si>
  <si>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</si>
  <si>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</si>
  <si>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</si>
  <si>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</si>
  <si>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</si>
  <si>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</si>
  <si>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</si>
  <si>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</si>
  <si>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</si>
  <si>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</si>
  <si>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</si>
  <si>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</si>
  <si>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</si>
  <si>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</si>
  <si>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</si>
  <si>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</si>
  <si>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</si>
  <si>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</si>
  <si>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</si>
  <si>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</si>
  <si>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</si>
  <si>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</si>
  <si>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</si>
  <si>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</si>
  <si>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</si>
  <si>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</si>
  <si>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</si>
  <si>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</si>
  <si>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</si>
  <si>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</si>
  <si>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</si>
  <si>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</si>
  <si>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</si>
  <si>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</si>
  <si>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</si>
  <si>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</si>
  <si>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</si>
  <si>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</si>
  <si>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</si>
  <si>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</si>
  <si>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</si>
  <si>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</si>
  <si>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</si>
  <si>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</si>
  <si>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</si>
  <si>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</si>
  <si>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</si>
  <si>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</si>
  <si>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</si>
  <si>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</si>
  <si>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Table 8</t>
  </si>
  <si>
    <t>Himaz &amp; Aturupane (2016)</t>
  </si>
  <si>
    <t>Warunsiri &amp; McNown (2010)</t>
  </si>
  <si>
    <t>method_cohort</t>
  </si>
  <si>
    <t>Aromolan (2006)</t>
  </si>
  <si>
    <t>Status</t>
  </si>
  <si>
    <t>Gender</t>
  </si>
  <si>
    <t>Male</t>
  </si>
  <si>
    <t>Female</t>
  </si>
  <si>
    <t>Wage earner</t>
  </si>
  <si>
    <t>Self-emp</t>
  </si>
  <si>
    <t>Enrolment rate</t>
  </si>
  <si>
    <t>Prim</t>
  </si>
  <si>
    <t>Sec</t>
  </si>
  <si>
    <t>Female total</t>
  </si>
  <si>
    <t>Male total</t>
  </si>
  <si>
    <t>Salehi-Isfahani et al. (2009)</t>
  </si>
  <si>
    <t>est_agg_continent</t>
  </si>
  <si>
    <t>Table 14</t>
  </si>
  <si>
    <t>Illiterate</t>
  </si>
  <si>
    <t>Read</t>
  </si>
  <si>
    <t>Lower</t>
  </si>
  <si>
    <t>Upper</t>
  </si>
  <si>
    <t>Vocational</t>
  </si>
  <si>
    <t>Post</t>
  </si>
  <si>
    <t>Tertiary</t>
  </si>
  <si>
    <t>Upper sec</t>
  </si>
  <si>
    <t>Lower sec</t>
  </si>
  <si>
    <t>Read and write</t>
  </si>
  <si>
    <t>Vocational high school</t>
  </si>
  <si>
    <t>Post sec</t>
  </si>
  <si>
    <t>Education levels (table 1)</t>
  </si>
  <si>
    <t>Country</t>
  </si>
  <si>
    <t>Year</t>
  </si>
  <si>
    <t>CALC</t>
  </si>
  <si>
    <t>No educ</t>
  </si>
  <si>
    <t>Transposed (static)</t>
  </si>
  <si>
    <t>pub_sec</t>
  </si>
  <si>
    <t>pub_sec_raw</t>
  </si>
  <si>
    <t>no_educ</t>
  </si>
  <si>
    <t>private</t>
  </si>
  <si>
    <t>public</t>
  </si>
  <si>
    <t>total</t>
  </si>
  <si>
    <t>perc_priv</t>
  </si>
  <si>
    <t>perc_pub</t>
  </si>
  <si>
    <t>EGYPT</t>
  </si>
  <si>
    <t>Pub/priv sector employees (table 3)</t>
  </si>
  <si>
    <t>IRAN</t>
  </si>
  <si>
    <t>TURKEY</t>
  </si>
  <si>
    <t>OUT (static)</t>
  </si>
  <si>
    <t>priv</t>
  </si>
  <si>
    <t>pub</t>
  </si>
  <si>
    <t>De Brauw &amp; Rozelle (2008)</t>
  </si>
  <si>
    <t>Girma &amp; Kedir (2005)</t>
  </si>
  <si>
    <t>Chanis et al. (2021)</t>
  </si>
  <si>
    <t>isntr_marital_status</t>
  </si>
  <si>
    <t>master</t>
  </si>
  <si>
    <t>table</t>
  </si>
  <si>
    <t>pooled OLS</t>
  </si>
  <si>
    <t>IV</t>
  </si>
  <si>
    <t>Men</t>
  </si>
  <si>
    <t>Women</t>
  </si>
  <si>
    <t>Paweenawat &amp; Vechbanyongratana (2015)</t>
  </si>
  <si>
    <t>Vasudeva Dutta (2006)</t>
  </si>
  <si>
    <t>var_name</t>
  </si>
  <si>
    <t>sum_stats</t>
  </si>
  <si>
    <t>bma</t>
  </si>
  <si>
    <t>bpe</t>
  </si>
  <si>
    <t>List of variables, and their use in various parts of the code. Fill in later, once either dealing with the variables in the code, or once the dataset is finished</t>
  </si>
  <si>
    <t>gt</t>
  </si>
  <si>
    <t>lt</t>
  </si>
  <si>
    <t>Gibson &amp; Fatai (2006)</t>
  </si>
  <si>
    <t>Hawley (2004)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</si>
</sst>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FAFE7"/>
        <bgColor indexed="64"/>
      </patternFill>
    </fill>
  </fills>
  <borders count="2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15" borderId="1" xfId="0" applyFill="1" applyBorder="1"/>
    <xf numFmtId="0" fontId="0" fillId="0" borderId="19" xfId="0" applyBorder="1"/>
    <xf numFmtId="0" fontId="0" fillId="0" borderId="20" xfId="0" applyBorder="1"/>
    <xf numFmtId="0" fontId="0" fillId="12" borderId="0" xfId="0" applyFill="1"/>
    <xf numFmtId="0" fontId="0" fillId="12" borderId="19" xfId="0" applyFill="1" applyBorder="1"/>
    <xf numFmtId="0" fontId="0" fillId="0" borderId="22" xfId="0" applyBorder="1"/>
    <xf numFmtId="0" fontId="0" fillId="12" borderId="21" xfId="0" applyFill="1" applyBorder="1"/>
    <xf numFmtId="1" fontId="0" fillId="0" borderId="21" xfId="0" applyNumberFormat="1" applyBorder="1"/>
    <xf numFmtId="0" fontId="8" fillId="0" borderId="0" xfId="0" applyFont="1"/>
    <xf numFmtId="0" fontId="4" fillId="13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2" fontId="0" fillId="0" borderId="1" xfId="0" applyNumberFormat="1" applyBorder="1"/>
    <xf numFmtId="2" fontId="0" fillId="0" borderId="13" xfId="0" applyNumberFormat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12" xfId="0" applyFill="1" applyBorder="1"/>
    <xf numFmtId="164" fontId="0" fillId="0" borderId="12" xfId="0" applyNumberFormat="1" applyFill="1" applyBorder="1"/>
  </cellXfs>
  <cellStyles count="1">
    <cellStyle name="Normal" xfId="0" builtinId="0"/>
  </cellStyles>
  <dxfs count="30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CFAFE7"/>
      <color rgb="FFB381D9"/>
      <color rgb="FFFFFF99"/>
      <color rgb="FFFFFF66"/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sheetPr codeName="Sheet1"/>
  <dimension ref="A1:DS1685"/>
  <sheetViews>
    <sheetView tabSelected="1" zoomScaleNormal="100" workbookViewId="0">
      <pane xSplit="4" ySplit="1" topLeftCell="E569" activePane="bottomRight" state="frozen"/>
      <selection pane="topRight" activeCell="E1" sqref="E1"/>
      <selection pane="bottomLeft" activeCell="A2" sqref="A2"/>
      <selection pane="bottomRight" activeCell="C585" sqref="C585"/>
    </sheetView>
  </sheetViews>
  <sheetFormatPr defaultRowHeight="15" x14ac:dyDescent="0.25"/>
  <cols>
    <col min="1" max="1" width="4.7109375" customWidth="1"/>
    <col min="2" max="2" width="4" customWidth="1"/>
    <col min="3" max="3" width="15" style="25" customWidth="1"/>
    <col min="4" max="4" width="8.7109375" style="34" customWidth="1"/>
    <col min="5" max="8" width="8.7109375" style="7" customWidth="1"/>
    <col min="9" max="9" width="8.7109375" style="34" customWidth="1"/>
    <col min="10" max="13" width="8.7109375" style="9" customWidth="1"/>
    <col min="14" max="14" width="5.7109375" style="48" hidden="1" customWidth="1"/>
    <col min="15" max="26" width="5.7109375" style="47" hidden="1" customWidth="1"/>
    <col min="27" max="28" width="8.7109375" style="9" customWidth="1"/>
    <col min="29" max="29" width="8.7109375" style="8" customWidth="1"/>
    <col min="30" max="33" width="8.7109375" style="9" customWidth="1"/>
    <col min="34" max="34" width="8.7109375" style="8" customWidth="1"/>
    <col min="35" max="36" width="8.7109375" style="9" customWidth="1"/>
    <col min="37" max="37" width="8.7109375" style="9" hidden="1" customWidth="1"/>
    <col min="38" max="39" width="8.7109375" style="7" customWidth="1"/>
    <col min="40" max="51" width="8.7109375" style="9" customWidth="1"/>
    <col min="52" max="52" width="8.7109375" style="23" customWidth="1"/>
    <col min="53" max="53" width="8.7109375" style="7" hidden="1" customWidth="1"/>
    <col min="54" max="56" width="8.7109375" style="39" customWidth="1"/>
    <col min="57" max="57" width="8.7109375" style="59" customWidth="1"/>
    <col min="58" max="58" width="8.7109375" style="39" customWidth="1"/>
    <col min="59" max="59" width="8.7109375" style="59" customWidth="1"/>
    <col min="60" max="64" width="8.7109375" style="39" hidden="1" customWidth="1"/>
    <col min="65" max="65" width="8.7109375" style="57" customWidth="1"/>
    <col min="66" max="67" width="8.7109375" customWidth="1"/>
    <col min="68" max="68" width="8.7109375" style="53" customWidth="1"/>
    <col min="69" max="69" width="8.7109375" customWidth="1"/>
    <col min="70" max="70" width="8.7109375" style="53" customWidth="1"/>
    <col min="71" max="72" width="8.7109375" hidden="1" customWidth="1"/>
    <col min="73" max="75" width="8.7109375" customWidth="1"/>
    <col min="76" max="87" width="8.7109375" hidden="1" customWidth="1"/>
    <col min="88" max="88" width="8.7109375" style="25" customWidth="1"/>
    <col min="89" max="96" width="8.7109375" customWidth="1"/>
    <col min="97" max="97" width="8.5703125" customWidth="1"/>
    <col min="98" max="116" width="8.7109375" customWidth="1"/>
    <col min="117" max="121" width="8.7109375" hidden="1" customWidth="1"/>
    <col min="122" max="122" width="8.7109375" style="25" hidden="1" customWidth="1"/>
    <col min="123" max="123" width="8.85546875" style="43"/>
  </cols>
  <sheetData>
    <row r="1" spans="1:123" x14ac:dyDescent="0.25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325</v>
      </c>
      <c r="AD1" s="6" t="s">
        <v>330</v>
      </c>
      <c r="AE1" s="6" t="s">
        <v>324</v>
      </c>
      <c r="AF1" s="6" t="s">
        <v>327</v>
      </c>
      <c r="AG1" s="6" t="s">
        <v>624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610</v>
      </c>
      <c r="CN1" s="4" t="s">
        <v>498</v>
      </c>
      <c r="CO1" s="4" t="s">
        <v>467</v>
      </c>
      <c r="CP1" s="4" t="s">
        <v>478</v>
      </c>
      <c r="CQ1" s="4" t="s">
        <v>477</v>
      </c>
      <c r="CR1" s="19" t="s">
        <v>373</v>
      </c>
      <c r="CS1" s="66" t="s">
        <v>377</v>
      </c>
      <c r="CT1" s="66" t="s">
        <v>378</v>
      </c>
      <c r="CU1" s="66" t="s">
        <v>461</v>
      </c>
      <c r="CV1" s="67" t="s">
        <v>462</v>
      </c>
      <c r="CW1" s="4" t="s">
        <v>471</v>
      </c>
      <c r="CX1" s="4" t="s">
        <v>481</v>
      </c>
      <c r="CY1" s="4" t="s">
        <v>499</v>
      </c>
      <c r="CZ1" s="4" t="s">
        <v>662</v>
      </c>
      <c r="DA1" s="19" t="s">
        <v>472</v>
      </c>
      <c r="DB1" s="4" t="s">
        <v>381</v>
      </c>
      <c r="DC1" s="4" t="s">
        <v>382</v>
      </c>
      <c r="DD1" s="4" t="s">
        <v>383</v>
      </c>
      <c r="DE1" s="4" t="s">
        <v>440</v>
      </c>
      <c r="DF1" s="4" t="s">
        <v>384</v>
      </c>
      <c r="DG1" s="4" t="s">
        <v>385</v>
      </c>
      <c r="DH1" s="4" t="s">
        <v>386</v>
      </c>
      <c r="DI1" s="4" t="s">
        <v>388</v>
      </c>
      <c r="DJ1" s="4" t="s">
        <v>390</v>
      </c>
      <c r="DK1" s="4" t="s">
        <v>479</v>
      </c>
      <c r="DL1" s="19" t="s">
        <v>389</v>
      </c>
      <c r="DM1" s="4" t="s">
        <v>379</v>
      </c>
      <c r="DN1" s="19" t="s">
        <v>380</v>
      </c>
      <c r="DO1" s="60" t="s">
        <v>393</v>
      </c>
      <c r="DP1" s="60" t="s">
        <v>394</v>
      </c>
      <c r="DQ1" s="60" t="s">
        <v>395</v>
      </c>
      <c r="DR1" s="61" t="s">
        <v>396</v>
      </c>
      <c r="DS1" s="43" t="s">
        <v>397</v>
      </c>
    </row>
    <row r="2" spans="1:123" ht="14.45" customHeight="1" x14ac:dyDescent="0.25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 t="shared" ref="I2:I65" si="0">IFERROR(F2/SQRT(F2^2+AJ2), "X")</f>
        <v>0.12240880647423871</v>
      </c>
      <c r="J2" s="39">
        <f t="shared" ref="J2:J65" si="1"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2">AH2-AI2-1</f>
        <v>11409</v>
      </c>
      <c r="AL2" s="7">
        <v>15</v>
      </c>
      <c r="AM2" s="7">
        <f>CJ2-AL2-6</f>
        <v>23.5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18">
        <v>0</v>
      </c>
      <c r="CS2">
        <v>0</v>
      </c>
      <c r="CT2">
        <v>1</v>
      </c>
      <c r="CU2">
        <v>0</v>
      </c>
      <c r="CV2" s="18">
        <v>0</v>
      </c>
      <c r="CW2">
        <v>0</v>
      </c>
      <c r="CX2">
        <v>0</v>
      </c>
      <c r="CY2">
        <v>0</v>
      </c>
      <c r="CZ2">
        <v>0</v>
      </c>
      <c r="DA2" s="18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s="18">
        <v>0</v>
      </c>
      <c r="DM2" t="s">
        <v>579</v>
      </c>
      <c r="DN2" t="s">
        <v>579</v>
      </c>
      <c r="DS2" s="43" t="s">
        <v>397</v>
      </c>
    </row>
    <row r="3" spans="1:123" ht="14.45" customHeight="1" x14ac:dyDescent="0.25">
      <c r="A3">
        <v>2</v>
      </c>
      <c r="B3">
        <v>1</v>
      </c>
      <c r="C3" s="25" t="s">
        <v>463</v>
      </c>
      <c r="D3" s="12">
        <v>15</v>
      </c>
      <c r="E3" s="14">
        <f t="shared" ref="E3:E5" si="3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 t="shared" si="0"/>
        <v>0.10718916127037026</v>
      </c>
      <c r="J3" s="39">
        <f t="shared" si="1"/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2"/>
        <v>12268</v>
      </c>
      <c r="AL3" s="7">
        <v>15</v>
      </c>
      <c r="AM3" s="7">
        <f t="shared" ref="AM3:AM5" si="4">CJ3-AL3-6</f>
        <v>23.5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5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s="18">
        <v>0</v>
      </c>
      <c r="CS3">
        <v>0</v>
      </c>
      <c r="CT3">
        <v>1</v>
      </c>
      <c r="CU3">
        <v>0</v>
      </c>
      <c r="CV3" s="18">
        <v>0</v>
      </c>
      <c r="CW3">
        <v>0</v>
      </c>
      <c r="CX3">
        <v>0</v>
      </c>
      <c r="CY3">
        <v>0</v>
      </c>
      <c r="CZ3">
        <v>0</v>
      </c>
      <c r="DA3" s="18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 s="18">
        <v>0</v>
      </c>
      <c r="DN3" s="18"/>
      <c r="DS3" s="43" t="s">
        <v>397</v>
      </c>
    </row>
    <row r="4" spans="1:123" ht="14.45" customHeight="1" x14ac:dyDescent="0.25">
      <c r="A4">
        <v>3</v>
      </c>
      <c r="B4">
        <v>1</v>
      </c>
      <c r="C4" s="25" t="s">
        <v>463</v>
      </c>
      <c r="D4" s="12">
        <v>8</v>
      </c>
      <c r="E4" s="14">
        <f t="shared" si="3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si="0"/>
        <v>9.9280972227489342E-2</v>
      </c>
      <c r="J4" s="39">
        <f t="shared" si="1"/>
        <v>9.3159089221504753E-3</v>
      </c>
      <c r="K4" s="39">
        <f t="shared" ref="K4:K53" si="6">IFERROR(1/J4, "X")</f>
        <v>107.34325639683917</v>
      </c>
      <c r="L4" s="39">
        <f t="shared" ref="L4:L5" si="7">IFERROR(I4-J4, "X")</f>
        <v>8.9965063305338863E-2</v>
      </c>
      <c r="M4" s="39">
        <f t="shared" ref="M4:M5" si="8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2"/>
        <v>11409</v>
      </c>
      <c r="AL4" s="7">
        <v>17</v>
      </c>
      <c r="AM4" s="7">
        <f t="shared" si="4"/>
        <v>21.5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5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18">
        <v>0</v>
      </c>
      <c r="CS4">
        <v>0</v>
      </c>
      <c r="CT4">
        <v>1</v>
      </c>
      <c r="CU4">
        <v>0</v>
      </c>
      <c r="CV4" s="18">
        <v>0</v>
      </c>
      <c r="CW4">
        <v>0</v>
      </c>
      <c r="CX4">
        <v>0</v>
      </c>
      <c r="CY4">
        <v>0</v>
      </c>
      <c r="CZ4">
        <v>0</v>
      </c>
      <c r="DA4" s="18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 s="18">
        <v>0</v>
      </c>
      <c r="DN4" s="18"/>
      <c r="DS4" s="43" t="s">
        <v>397</v>
      </c>
    </row>
    <row r="5" spans="1:123" s="69" customFormat="1" ht="14.45" customHeight="1" x14ac:dyDescent="0.25">
      <c r="A5" s="69">
        <v>4</v>
      </c>
      <c r="B5" s="69">
        <v>1</v>
      </c>
      <c r="C5" s="70" t="s">
        <v>463</v>
      </c>
      <c r="D5" s="71">
        <v>13</v>
      </c>
      <c r="E5" s="72">
        <f t="shared" si="3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0"/>
        <v>9.5574549348597881E-2</v>
      </c>
      <c r="J5" s="76">
        <f t="shared" si="1"/>
        <v>8.9871185644251183E-3</v>
      </c>
      <c r="K5" s="76">
        <f t="shared" si="6"/>
        <v>111.27036912124763</v>
      </c>
      <c r="L5" s="76">
        <f t="shared" si="7"/>
        <v>8.6587430784172761E-2</v>
      </c>
      <c r="M5" s="76">
        <f t="shared" si="8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2"/>
        <v>12268</v>
      </c>
      <c r="AK5" s="79"/>
      <c r="AL5" s="73">
        <v>17</v>
      </c>
      <c r="AM5" s="73">
        <f t="shared" si="4"/>
        <v>21.5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5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85">
        <v>0</v>
      </c>
      <c r="CS5" s="69">
        <v>0</v>
      </c>
      <c r="CT5" s="69">
        <v>1</v>
      </c>
      <c r="CU5" s="69">
        <v>0</v>
      </c>
      <c r="CV5" s="85">
        <v>0</v>
      </c>
      <c r="CW5" s="69">
        <v>0</v>
      </c>
      <c r="CX5" s="69">
        <v>0</v>
      </c>
      <c r="CY5" s="69">
        <v>0</v>
      </c>
      <c r="CZ5" s="69">
        <v>0</v>
      </c>
      <c r="DA5" s="85">
        <v>0</v>
      </c>
      <c r="DB5" s="69">
        <v>0</v>
      </c>
      <c r="DC5" s="69">
        <v>0</v>
      </c>
      <c r="DD5" s="69">
        <v>1</v>
      </c>
      <c r="DE5" s="69">
        <v>0</v>
      </c>
      <c r="DF5" s="69">
        <v>0</v>
      </c>
      <c r="DG5" s="69">
        <v>0</v>
      </c>
      <c r="DH5" s="69">
        <v>1</v>
      </c>
      <c r="DI5" s="69">
        <v>0</v>
      </c>
      <c r="DJ5" s="69">
        <v>0</v>
      </c>
      <c r="DK5" s="69">
        <v>0</v>
      </c>
      <c r="DL5" s="85">
        <v>0</v>
      </c>
      <c r="DN5" s="85"/>
      <c r="DR5" s="70"/>
      <c r="DS5" s="87" t="s">
        <v>397</v>
      </c>
    </row>
    <row r="6" spans="1:123" ht="14.45" customHeight="1" x14ac:dyDescent="0.25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9">D6-E6</f>
        <v>8.331714974113785</v>
      </c>
      <c r="H6" s="16">
        <f t="shared" ref="H6:H54" si="10">D6+E6</f>
        <v>11.833450253089145</v>
      </c>
      <c r="I6" s="11">
        <f t="shared" si="0"/>
        <v>3.5306280470906153E-3</v>
      </c>
      <c r="J6" s="39">
        <f t="shared" si="1"/>
        <v>6.1310307404567577E-4</v>
      </c>
      <c r="K6" s="39">
        <f t="shared" si="6"/>
        <v>1631.0471148045503</v>
      </c>
      <c r="L6" s="39">
        <f t="shared" ref="L6:L53" si="11">IFERROR(I6-J6, "X")</f>
        <v>2.9175249730449397E-3</v>
      </c>
      <c r="M6" s="39">
        <f t="shared" ref="M6:M53" si="12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2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5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18">
        <v>0</v>
      </c>
      <c r="CS6">
        <v>0</v>
      </c>
      <c r="CT6">
        <v>0</v>
      </c>
      <c r="CU6">
        <v>1</v>
      </c>
      <c r="CV6" s="18">
        <v>0</v>
      </c>
      <c r="CW6">
        <v>0</v>
      </c>
      <c r="CX6">
        <v>0</v>
      </c>
      <c r="CY6">
        <v>0</v>
      </c>
      <c r="CZ6">
        <v>0</v>
      </c>
      <c r="DA6" s="18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18">
        <v>0</v>
      </c>
      <c r="DN6" s="18"/>
      <c r="DS6" s="43" t="s">
        <v>397</v>
      </c>
    </row>
    <row r="7" spans="1:123" ht="14.45" customHeight="1" x14ac:dyDescent="0.25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9"/>
        <v>9.0791023210364408</v>
      </c>
      <c r="H7" s="16">
        <f t="shared" si="10"/>
        <v>9.7749459295830299</v>
      </c>
      <c r="I7" s="11">
        <f t="shared" si="0"/>
        <v>1.6609985555178588E-2</v>
      </c>
      <c r="J7" s="39">
        <f t="shared" si="1"/>
        <v>6.1302231398725911E-4</v>
      </c>
      <c r="K7" s="39">
        <f t="shared" si="6"/>
        <v>1631.2619902785198</v>
      </c>
      <c r="L7" s="39">
        <f t="shared" si="11"/>
        <v>1.599696324119133E-2</v>
      </c>
      <c r="M7" s="39">
        <f t="shared" si="12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3">5194050*BO7</f>
        <v>2660288.5290000006</v>
      </c>
      <c r="AI7" s="9">
        <v>6</v>
      </c>
      <c r="AJ7" s="9">
        <f t="shared" si="2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5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4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18">
        <v>0</v>
      </c>
      <c r="CS7">
        <v>0</v>
      </c>
      <c r="CT7">
        <v>0</v>
      </c>
      <c r="CU7">
        <v>1</v>
      </c>
      <c r="CV7" s="18">
        <v>0</v>
      </c>
      <c r="CW7">
        <v>0</v>
      </c>
      <c r="CX7">
        <v>0</v>
      </c>
      <c r="CY7">
        <v>0</v>
      </c>
      <c r="CZ7">
        <v>0</v>
      </c>
      <c r="DA7" s="18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18">
        <v>0</v>
      </c>
      <c r="DN7" s="18"/>
      <c r="DS7" s="43" t="s">
        <v>397</v>
      </c>
    </row>
    <row r="8" spans="1:123" ht="14.45" customHeight="1" x14ac:dyDescent="0.25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9"/>
        <v>20.15337151058182</v>
      </c>
      <c r="H8" s="16">
        <f t="shared" si="10"/>
        <v>23.813839401048696</v>
      </c>
      <c r="I8" s="11">
        <f t="shared" si="0"/>
        <v>7.364050186470586E-3</v>
      </c>
      <c r="J8" s="39">
        <f t="shared" si="1"/>
        <v>6.1309027096443855E-4</v>
      </c>
      <c r="K8" s="39">
        <f t="shared" si="6"/>
        <v>1631.0811757409272</v>
      </c>
      <c r="L8" s="39">
        <f t="shared" si="11"/>
        <v>6.7509599155061474E-3</v>
      </c>
      <c r="M8" s="39">
        <f t="shared" si="12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3"/>
        <v>2660288.5290000006</v>
      </c>
      <c r="AI8" s="9">
        <v>6</v>
      </c>
      <c r="AJ8" s="9">
        <f t="shared" si="2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4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18">
        <v>0</v>
      </c>
      <c r="CS8">
        <v>0</v>
      </c>
      <c r="CT8">
        <v>0</v>
      </c>
      <c r="CU8">
        <v>1</v>
      </c>
      <c r="CV8" s="18">
        <v>0</v>
      </c>
      <c r="CW8">
        <v>0</v>
      </c>
      <c r="CX8">
        <v>0</v>
      </c>
      <c r="CY8">
        <v>0</v>
      </c>
      <c r="CZ8">
        <v>0</v>
      </c>
      <c r="DA8" s="1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18">
        <v>0</v>
      </c>
      <c r="DN8" s="18"/>
      <c r="DS8" s="43" t="s">
        <v>397</v>
      </c>
    </row>
    <row r="9" spans="1:123" ht="14.45" customHeight="1" x14ac:dyDescent="0.25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9"/>
        <v>7.2177107659871442</v>
      </c>
      <c r="H9" s="16">
        <f t="shared" si="10"/>
        <v>11.414400324767298</v>
      </c>
      <c r="I9" s="11">
        <f t="shared" si="0"/>
        <v>2.7220106001052619E-3</v>
      </c>
      <c r="J9" s="39">
        <f t="shared" si="1"/>
        <v>6.1310462398537048E-4</v>
      </c>
      <c r="K9" s="39">
        <f t="shared" si="6"/>
        <v>1631.0429914876345</v>
      </c>
      <c r="L9" s="39">
        <f t="shared" si="11"/>
        <v>2.1089059761198914E-3</v>
      </c>
      <c r="M9" s="39">
        <f t="shared" si="12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3"/>
        <v>2660288.5290000006</v>
      </c>
      <c r="AI9" s="9">
        <v>6</v>
      </c>
      <c r="AJ9" s="9">
        <f t="shared" si="2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4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18">
        <v>0</v>
      </c>
      <c r="CS9">
        <v>0</v>
      </c>
      <c r="CT9">
        <v>0</v>
      </c>
      <c r="CU9">
        <v>1</v>
      </c>
      <c r="CV9" s="18">
        <v>0</v>
      </c>
      <c r="CW9">
        <v>0</v>
      </c>
      <c r="CX9">
        <v>0</v>
      </c>
      <c r="CY9">
        <v>0</v>
      </c>
      <c r="CZ9">
        <v>0</v>
      </c>
      <c r="DA9" s="18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18">
        <v>0</v>
      </c>
      <c r="DN9" s="18"/>
      <c r="DS9" s="43" t="s">
        <v>397</v>
      </c>
    </row>
    <row r="10" spans="1:123" x14ac:dyDescent="0.25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9"/>
        <v>8.7868619638617655</v>
      </c>
      <c r="H10" s="16">
        <f t="shared" si="10"/>
        <v>11.323275726625985</v>
      </c>
      <c r="I10" s="11">
        <f t="shared" si="0"/>
        <v>4.8610043808850279E-3</v>
      </c>
      <c r="J10" s="39">
        <f t="shared" si="1"/>
        <v>6.1309965164315662E-4</v>
      </c>
      <c r="K10" s="39">
        <f t="shared" si="6"/>
        <v>1631.056219523073</v>
      </c>
      <c r="L10" s="39">
        <f t="shared" si="11"/>
        <v>4.2479047292418711E-3</v>
      </c>
      <c r="M10" s="39">
        <f t="shared" si="12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3"/>
        <v>2660288.5290000006</v>
      </c>
      <c r="AI10" s="9">
        <v>6</v>
      </c>
      <c r="AJ10" s="9">
        <f t="shared" si="2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4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18">
        <v>0</v>
      </c>
      <c r="CS10">
        <v>0</v>
      </c>
      <c r="CT10">
        <v>0</v>
      </c>
      <c r="CU10">
        <v>1</v>
      </c>
      <c r="CV10" s="18">
        <v>0</v>
      </c>
      <c r="CW10">
        <v>0</v>
      </c>
      <c r="CX10">
        <v>0</v>
      </c>
      <c r="CY10">
        <v>0</v>
      </c>
      <c r="CZ10">
        <v>0</v>
      </c>
      <c r="DA10" s="18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8">
        <v>0</v>
      </c>
      <c r="DN10" s="18"/>
      <c r="DS10" s="43" t="s">
        <v>397</v>
      </c>
    </row>
    <row r="11" spans="1:123" x14ac:dyDescent="0.25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9"/>
        <v>9.0686674595262158</v>
      </c>
      <c r="H11" s="16">
        <f t="shared" si="10"/>
        <v>9.5337273292455098</v>
      </c>
      <c r="I11" s="11">
        <f t="shared" si="0"/>
        <v>2.4516904197475181E-2</v>
      </c>
      <c r="J11" s="39">
        <f t="shared" si="1"/>
        <v>6.1292260493687946E-4</v>
      </c>
      <c r="K11" s="39">
        <f t="shared" si="6"/>
        <v>1631.5273607880442</v>
      </c>
      <c r="L11" s="39">
        <f t="shared" si="11"/>
        <v>2.3903981592538301E-2</v>
      </c>
      <c r="M11" s="39">
        <f t="shared" si="12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3"/>
        <v>2660288.5290000006</v>
      </c>
      <c r="AI11" s="9">
        <v>6</v>
      </c>
      <c r="AJ11" s="9">
        <f t="shared" si="2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4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18">
        <v>0</v>
      </c>
      <c r="CS11">
        <v>0</v>
      </c>
      <c r="CT11">
        <v>0</v>
      </c>
      <c r="CU11">
        <v>1</v>
      </c>
      <c r="CV11" s="18">
        <v>0</v>
      </c>
      <c r="CW11">
        <v>0</v>
      </c>
      <c r="CX11">
        <v>0</v>
      </c>
      <c r="CY11">
        <v>0</v>
      </c>
      <c r="CZ11">
        <v>0</v>
      </c>
      <c r="DA11" s="18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18">
        <v>0</v>
      </c>
      <c r="DN11" s="18"/>
      <c r="DS11" s="43" t="s">
        <v>397</v>
      </c>
    </row>
    <row r="12" spans="1:123" x14ac:dyDescent="0.25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9"/>
        <v>15.204002742206907</v>
      </c>
      <c r="H12" s="16">
        <f t="shared" si="10"/>
        <v>16.830477454163923</v>
      </c>
      <c r="I12" s="11">
        <f t="shared" si="0"/>
        <v>1.2074659832889693E-2</v>
      </c>
      <c r="J12" s="39">
        <f t="shared" si="1"/>
        <v>6.1306219902088944E-4</v>
      </c>
      <c r="K12" s="39">
        <f t="shared" si="6"/>
        <v>1631.1558624835816</v>
      </c>
      <c r="L12" s="39">
        <f t="shared" si="11"/>
        <v>1.1461597633868803E-2</v>
      </c>
      <c r="M12" s="39">
        <f t="shared" si="12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3"/>
        <v>2660288.5290000006</v>
      </c>
      <c r="AI12" s="9">
        <v>6</v>
      </c>
      <c r="AJ12" s="9">
        <f t="shared" si="2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4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18">
        <v>0</v>
      </c>
      <c r="CS12">
        <v>0</v>
      </c>
      <c r="CT12">
        <v>0</v>
      </c>
      <c r="CU12">
        <v>1</v>
      </c>
      <c r="CV12" s="18">
        <v>0</v>
      </c>
      <c r="CW12">
        <v>0</v>
      </c>
      <c r="CX12">
        <v>0</v>
      </c>
      <c r="CY12">
        <v>0</v>
      </c>
      <c r="CZ12">
        <v>0</v>
      </c>
      <c r="DA12" s="18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18">
        <v>0</v>
      </c>
      <c r="DN12" s="18"/>
      <c r="DS12" s="43" t="s">
        <v>397</v>
      </c>
    </row>
    <row r="13" spans="1:123" x14ac:dyDescent="0.25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9"/>
        <v>4.2874820976047587</v>
      </c>
      <c r="H13" s="16">
        <f t="shared" si="10"/>
        <v>5.0925551552335993</v>
      </c>
      <c r="I13" s="11">
        <f t="shared" si="0"/>
        <v>7.1432259948603759E-3</v>
      </c>
      <c r="J13" s="39">
        <f t="shared" si="1"/>
        <v>6.1309125305188843E-4</v>
      </c>
      <c r="K13" s="39">
        <f t="shared" si="6"/>
        <v>1631.0785629743211</v>
      </c>
      <c r="L13" s="39">
        <f t="shared" si="11"/>
        <v>6.5301347418084878E-3</v>
      </c>
      <c r="M13" s="39">
        <f t="shared" si="12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3"/>
        <v>2660288.5290000006</v>
      </c>
      <c r="AI13" s="9">
        <v>6</v>
      </c>
      <c r="AJ13" s="9">
        <f t="shared" si="2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4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18">
        <v>0</v>
      </c>
      <c r="CS13">
        <v>0</v>
      </c>
      <c r="CT13">
        <v>0</v>
      </c>
      <c r="CU13">
        <v>1</v>
      </c>
      <c r="CV13" s="18">
        <v>0</v>
      </c>
      <c r="CW13">
        <v>0</v>
      </c>
      <c r="CX13">
        <v>0</v>
      </c>
      <c r="CY13">
        <v>0</v>
      </c>
      <c r="CZ13">
        <v>0</v>
      </c>
      <c r="DA13" s="18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18">
        <v>0</v>
      </c>
      <c r="DN13" s="18"/>
      <c r="DS13" s="43" t="s">
        <v>397</v>
      </c>
    </row>
    <row r="14" spans="1:123" x14ac:dyDescent="0.25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9"/>
        <v>5.0841705488558242</v>
      </c>
      <c r="H14" s="16">
        <f t="shared" si="10"/>
        <v>7.0927317533420764</v>
      </c>
      <c r="I14" s="11">
        <f t="shared" si="0"/>
        <v>3.71693487693438E-3</v>
      </c>
      <c r="J14" s="39">
        <f t="shared" si="1"/>
        <v>6.1310266011288745E-4</v>
      </c>
      <c r="K14" s="39">
        <f t="shared" si="6"/>
        <v>1631.0482159967714</v>
      </c>
      <c r="L14" s="39">
        <f t="shared" si="11"/>
        <v>3.1038322168214926E-3</v>
      </c>
      <c r="M14" s="39">
        <f t="shared" si="12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3"/>
        <v>2660288.5290000006</v>
      </c>
      <c r="AI14" s="9">
        <v>6</v>
      </c>
      <c r="AJ14" s="9">
        <f t="shared" si="2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4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8">
        <v>0</v>
      </c>
      <c r="CS14">
        <v>0</v>
      </c>
      <c r="CT14">
        <v>0</v>
      </c>
      <c r="CU14">
        <v>1</v>
      </c>
      <c r="CV14" s="18">
        <v>0</v>
      </c>
      <c r="CW14">
        <v>0</v>
      </c>
      <c r="CX14">
        <v>0</v>
      </c>
      <c r="CY14">
        <v>0</v>
      </c>
      <c r="CZ14">
        <v>0</v>
      </c>
      <c r="DA14" s="18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18">
        <v>0</v>
      </c>
      <c r="DN14" s="18"/>
      <c r="DS14" s="43" t="s">
        <v>397</v>
      </c>
    </row>
    <row r="15" spans="1:123" x14ac:dyDescent="0.25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9"/>
        <v>8.6814612012777346</v>
      </c>
      <c r="H15" s="16">
        <f t="shared" si="10"/>
        <v>9.0166527534506216</v>
      </c>
      <c r="I15" s="11">
        <f t="shared" si="0"/>
        <v>3.2355095264921183E-2</v>
      </c>
      <c r="J15" s="39">
        <f t="shared" si="1"/>
        <v>6.1278589516896177E-4</v>
      </c>
      <c r="K15" s="39">
        <f t="shared" si="6"/>
        <v>1631.8913471797075</v>
      </c>
      <c r="L15" s="39">
        <f t="shared" si="11"/>
        <v>3.1742309369752218E-2</v>
      </c>
      <c r="M15" s="39">
        <f t="shared" si="12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3"/>
        <v>2660288.5290000006</v>
      </c>
      <c r="AI15" s="9">
        <v>6</v>
      </c>
      <c r="AJ15" s="9">
        <f t="shared" si="2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4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18">
        <v>0</v>
      </c>
      <c r="CS15">
        <v>0</v>
      </c>
      <c r="CT15">
        <v>0</v>
      </c>
      <c r="CU15">
        <v>1</v>
      </c>
      <c r="CV15" s="18">
        <v>0</v>
      </c>
      <c r="CW15">
        <v>0</v>
      </c>
      <c r="CX15">
        <v>0</v>
      </c>
      <c r="CY15">
        <v>0</v>
      </c>
      <c r="CZ15">
        <v>0</v>
      </c>
      <c r="DA15" s="18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18">
        <v>0</v>
      </c>
      <c r="DN15" s="18"/>
      <c r="DS15" s="43" t="s">
        <v>397</v>
      </c>
    </row>
    <row r="16" spans="1:123" x14ac:dyDescent="0.25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9"/>
        <v>15.195570134048589</v>
      </c>
      <c r="H16" s="16">
        <f t="shared" si="10"/>
        <v>16.321167921755894</v>
      </c>
      <c r="I16" s="11">
        <f t="shared" si="0"/>
        <v>1.7164464023811759E-2</v>
      </c>
      <c r="J16" s="39">
        <f t="shared" si="1"/>
        <v>6.1301657227899142E-4</v>
      </c>
      <c r="K16" s="39">
        <f t="shared" si="6"/>
        <v>1631.2772691973614</v>
      </c>
      <c r="L16" s="39">
        <f t="shared" si="11"/>
        <v>1.6551447451532766E-2</v>
      </c>
      <c r="M16" s="39">
        <f t="shared" si="12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3"/>
        <v>2660288.5290000006</v>
      </c>
      <c r="AI16" s="9">
        <v>6</v>
      </c>
      <c r="AJ16" s="9">
        <f t="shared" si="2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4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18">
        <v>0</v>
      </c>
      <c r="CS16">
        <v>0</v>
      </c>
      <c r="CT16">
        <v>0</v>
      </c>
      <c r="CU16">
        <v>1</v>
      </c>
      <c r="CV16" s="18">
        <v>0</v>
      </c>
      <c r="CW16">
        <v>0</v>
      </c>
      <c r="CX16">
        <v>0</v>
      </c>
      <c r="CY16">
        <v>0</v>
      </c>
      <c r="CZ16">
        <v>0</v>
      </c>
      <c r="DA16" s="18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18">
        <v>0</v>
      </c>
      <c r="DN16" s="18"/>
      <c r="DS16" s="43" t="s">
        <v>397</v>
      </c>
    </row>
    <row r="17" spans="1:123" x14ac:dyDescent="0.25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9"/>
        <v>4.3384694732508802</v>
      </c>
      <c r="H17" s="16">
        <f t="shared" si="10"/>
        <v>4.7548111457111606</v>
      </c>
      <c r="I17" s="11">
        <f t="shared" si="0"/>
        <v>1.3389611546768437E-2</v>
      </c>
      <c r="J17" s="39">
        <f t="shared" si="1"/>
        <v>6.1305193346286287E-4</v>
      </c>
      <c r="K17" s="39">
        <f t="shared" si="6"/>
        <v>1631.1831761975473</v>
      </c>
      <c r="L17" s="39">
        <f t="shared" si="11"/>
        <v>1.2776559613305575E-2</v>
      </c>
      <c r="M17" s="39">
        <f t="shared" si="12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3"/>
        <v>2660288.5290000006</v>
      </c>
      <c r="AI17" s="9">
        <v>6</v>
      </c>
      <c r="AJ17" s="9">
        <f t="shared" si="2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4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18">
        <v>0</v>
      </c>
      <c r="CS17">
        <v>0</v>
      </c>
      <c r="CT17">
        <v>0</v>
      </c>
      <c r="CU17">
        <v>1</v>
      </c>
      <c r="CV17" s="18">
        <v>0</v>
      </c>
      <c r="CW17">
        <v>0</v>
      </c>
      <c r="CX17">
        <v>0</v>
      </c>
      <c r="CY17">
        <v>0</v>
      </c>
      <c r="CZ17">
        <v>0</v>
      </c>
      <c r="DA17" s="18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18">
        <v>0</v>
      </c>
      <c r="DN17" s="18"/>
      <c r="DS17" s="43" t="s">
        <v>397</v>
      </c>
    </row>
    <row r="18" spans="1:123" x14ac:dyDescent="0.25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9"/>
        <v>3.2044020078333908</v>
      </c>
      <c r="H18" s="16">
        <f t="shared" si="10"/>
        <v>6.757798293747646</v>
      </c>
      <c r="I18" s="11">
        <f t="shared" si="0"/>
        <v>1.7612811526384949E-3</v>
      </c>
      <c r="J18" s="39">
        <f t="shared" si="1"/>
        <v>6.2822767227869883E-4</v>
      </c>
      <c r="K18" s="39">
        <f t="shared" si="6"/>
        <v>1591.7796113195932</v>
      </c>
      <c r="L18" s="39">
        <f t="shared" si="11"/>
        <v>1.133053480359796E-3</v>
      </c>
      <c r="M18" s="39">
        <f t="shared" si="12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2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4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18">
        <v>0</v>
      </c>
      <c r="CS18">
        <v>0</v>
      </c>
      <c r="CT18">
        <v>0</v>
      </c>
      <c r="CU18">
        <v>1</v>
      </c>
      <c r="CV18" s="18">
        <v>0</v>
      </c>
      <c r="CW18">
        <v>0</v>
      </c>
      <c r="CX18">
        <v>0</v>
      </c>
      <c r="CY18">
        <v>0</v>
      </c>
      <c r="CZ18">
        <v>0</v>
      </c>
      <c r="DA18" s="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18">
        <v>0</v>
      </c>
      <c r="DN18" s="18"/>
      <c r="DS18" s="43" t="s">
        <v>397</v>
      </c>
    </row>
    <row r="19" spans="1:123" x14ac:dyDescent="0.25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9"/>
        <v>7.9925837573401814</v>
      </c>
      <c r="H19" s="16">
        <f t="shared" si="10"/>
        <v>8.669921363894435</v>
      </c>
      <c r="I19" s="11">
        <f t="shared" si="0"/>
        <v>1.5452579477726115E-2</v>
      </c>
      <c r="J19" s="39">
        <f t="shared" si="1"/>
        <v>6.2815363730593968E-4</v>
      </c>
      <c r="K19" s="39">
        <f t="shared" si="6"/>
        <v>1591.9672204539891</v>
      </c>
      <c r="L19" s="39">
        <f t="shared" si="11"/>
        <v>1.4824425840420175E-2</v>
      </c>
      <c r="M19" s="39">
        <f t="shared" si="12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5">5194050*BP19</f>
        <v>2533761.4709999999</v>
      </c>
      <c r="AI19" s="9">
        <v>6</v>
      </c>
      <c r="AJ19" s="9">
        <f t="shared" si="2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4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18">
        <v>0</v>
      </c>
      <c r="CS19">
        <v>0</v>
      </c>
      <c r="CT19">
        <v>0</v>
      </c>
      <c r="CU19">
        <v>1</v>
      </c>
      <c r="CV19" s="18">
        <v>0</v>
      </c>
      <c r="CW19">
        <v>0</v>
      </c>
      <c r="CX19">
        <v>0</v>
      </c>
      <c r="CY19">
        <v>0</v>
      </c>
      <c r="CZ19">
        <v>0</v>
      </c>
      <c r="DA19" s="18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18">
        <v>0</v>
      </c>
      <c r="DN19" s="18"/>
      <c r="DS19" s="43" t="s">
        <v>397</v>
      </c>
    </row>
    <row r="20" spans="1:123" x14ac:dyDescent="0.25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9"/>
        <v>20.806661752132335</v>
      </c>
      <c r="H20" s="16">
        <f t="shared" si="10"/>
        <v>25.201468194826951</v>
      </c>
      <c r="I20" s="11">
        <f t="shared" si="0"/>
        <v>6.576626414323718E-3</v>
      </c>
      <c r="J20" s="39">
        <f t="shared" si="1"/>
        <v>6.2821506047271343E-4</v>
      </c>
      <c r="K20" s="39">
        <f t="shared" si="6"/>
        <v>1591.8115672800479</v>
      </c>
      <c r="L20" s="39">
        <f t="shared" si="11"/>
        <v>5.9484113538510047E-3</v>
      </c>
      <c r="M20" s="39">
        <f t="shared" si="12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5"/>
        <v>2533761.4709999999</v>
      </c>
      <c r="AI20" s="9">
        <v>6</v>
      </c>
      <c r="AJ20" s="9">
        <f t="shared" si="2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4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8">
        <v>0</v>
      </c>
      <c r="CS20">
        <v>0</v>
      </c>
      <c r="CT20">
        <v>0</v>
      </c>
      <c r="CU20">
        <v>1</v>
      </c>
      <c r="CV20" s="18">
        <v>0</v>
      </c>
      <c r="CW20">
        <v>0</v>
      </c>
      <c r="CX20">
        <v>0</v>
      </c>
      <c r="CY20">
        <v>0</v>
      </c>
      <c r="CZ20">
        <v>0</v>
      </c>
      <c r="DA20" s="18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18">
        <v>0</v>
      </c>
      <c r="DN20" s="18"/>
      <c r="DS20" s="43" t="s">
        <v>397</v>
      </c>
    </row>
    <row r="21" spans="1:123" x14ac:dyDescent="0.25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9"/>
        <v>-4.8409250788227167</v>
      </c>
      <c r="H21" s="16">
        <f t="shared" si="10"/>
        <v>-0.73685396894148081</v>
      </c>
      <c r="I21" s="11">
        <f t="shared" si="0"/>
        <v>-8.5381544609733329E-4</v>
      </c>
      <c r="J21" s="39">
        <f t="shared" si="1"/>
        <v>6.2822841770740631E-4</v>
      </c>
      <c r="K21" s="39">
        <f t="shared" si="6"/>
        <v>1591.7777225826549</v>
      </c>
      <c r="L21" s="39">
        <f t="shared" si="11"/>
        <v>-1.4820438638047397E-3</v>
      </c>
      <c r="M21" s="39">
        <f t="shared" si="12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5"/>
        <v>2533761.4709999999</v>
      </c>
      <c r="AI21" s="9">
        <v>6</v>
      </c>
      <c r="AJ21" s="9">
        <f t="shared" si="2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4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s="18">
        <v>0</v>
      </c>
      <c r="CS21">
        <v>0</v>
      </c>
      <c r="CT21">
        <v>0</v>
      </c>
      <c r="CU21">
        <v>1</v>
      </c>
      <c r="CV21" s="18">
        <v>0</v>
      </c>
      <c r="CW21">
        <v>0</v>
      </c>
      <c r="CX21">
        <v>0</v>
      </c>
      <c r="CY21">
        <v>0</v>
      </c>
      <c r="CZ21">
        <v>0</v>
      </c>
      <c r="DA21" s="18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18">
        <v>0</v>
      </c>
      <c r="DN21" s="18"/>
      <c r="DS21" s="43" t="s">
        <v>397</v>
      </c>
    </row>
    <row r="22" spans="1:123" x14ac:dyDescent="0.25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9"/>
        <v>4.5599204398296953</v>
      </c>
      <c r="H22" s="16">
        <f t="shared" si="10"/>
        <v>7.2015295222137956</v>
      </c>
      <c r="I22" s="11">
        <f t="shared" si="0"/>
        <v>2.7971023182712679E-3</v>
      </c>
      <c r="J22" s="39">
        <f t="shared" si="1"/>
        <v>6.2822618913044531E-4</v>
      </c>
      <c r="K22" s="39">
        <f t="shared" si="6"/>
        <v>1591.7833692736413</v>
      </c>
      <c r="L22" s="39">
        <f t="shared" si="11"/>
        <v>2.1688761291408227E-3</v>
      </c>
      <c r="M22" s="39">
        <f t="shared" si="12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5"/>
        <v>2533761.4709999999</v>
      </c>
      <c r="AI22" s="9">
        <v>6</v>
      </c>
      <c r="AJ22" s="9">
        <f t="shared" si="2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4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8">
        <v>0</v>
      </c>
      <c r="CS22">
        <v>0</v>
      </c>
      <c r="CT22">
        <v>0</v>
      </c>
      <c r="CU22">
        <v>1</v>
      </c>
      <c r="CV22" s="18">
        <v>0</v>
      </c>
      <c r="CW22">
        <v>0</v>
      </c>
      <c r="CX22">
        <v>0</v>
      </c>
      <c r="CY22">
        <v>0</v>
      </c>
      <c r="CZ22">
        <v>0</v>
      </c>
      <c r="DA22" s="18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18">
        <v>0</v>
      </c>
      <c r="DN22" s="18"/>
      <c r="DS22" s="43" t="s">
        <v>397</v>
      </c>
    </row>
    <row r="23" spans="1:123" x14ac:dyDescent="0.25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9"/>
        <v>7.1719766388856065</v>
      </c>
      <c r="H23" s="16">
        <f t="shared" si="10"/>
        <v>7.6891864926513964</v>
      </c>
      <c r="I23" s="11">
        <f t="shared" si="0"/>
        <v>1.8048162926911995E-2</v>
      </c>
      <c r="J23" s="39">
        <f t="shared" si="1"/>
        <v>6.2812631996213449E-4</v>
      </c>
      <c r="K23" s="39">
        <f t="shared" si="6"/>
        <v>1592.0364554382679</v>
      </c>
      <c r="L23" s="39">
        <f t="shared" si="11"/>
        <v>1.7420036606949862E-2</v>
      </c>
      <c r="M23" s="39">
        <f t="shared" si="12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5"/>
        <v>2533761.4709999999</v>
      </c>
      <c r="AI23" s="9">
        <v>6</v>
      </c>
      <c r="AJ23" s="9">
        <f t="shared" si="2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4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s="18">
        <v>0</v>
      </c>
      <c r="CS23">
        <v>0</v>
      </c>
      <c r="CT23">
        <v>0</v>
      </c>
      <c r="CU23">
        <v>1</v>
      </c>
      <c r="CV23" s="18">
        <v>0</v>
      </c>
      <c r="CW23">
        <v>0</v>
      </c>
      <c r="CX23">
        <v>0</v>
      </c>
      <c r="CY23">
        <v>0</v>
      </c>
      <c r="CZ23">
        <v>0</v>
      </c>
      <c r="DA23" s="18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18">
        <v>0</v>
      </c>
      <c r="DN23" s="18"/>
      <c r="DS23" s="43" t="s">
        <v>397</v>
      </c>
    </row>
    <row r="24" spans="1:123" x14ac:dyDescent="0.25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9"/>
        <v>10.876768425018986</v>
      </c>
      <c r="H24" s="16">
        <f t="shared" si="10"/>
        <v>12.640568710157199</v>
      </c>
      <c r="I24" s="11">
        <f t="shared" si="0"/>
        <v>8.3760881121353568E-3</v>
      </c>
      <c r="J24" s="39">
        <f t="shared" si="1"/>
        <v>6.2820660841015165E-4</v>
      </c>
      <c r="K24" s="39">
        <f t="shared" si="6"/>
        <v>1591.8329839457961</v>
      </c>
      <c r="L24" s="39">
        <f t="shared" si="11"/>
        <v>7.7478815037252055E-3</v>
      </c>
      <c r="M24" s="39">
        <f t="shared" si="12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5"/>
        <v>2533761.4709999999</v>
      </c>
      <c r="AI24" s="9">
        <v>6</v>
      </c>
      <c r="AJ24" s="9">
        <f t="shared" si="2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4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18">
        <v>0</v>
      </c>
      <c r="CS24">
        <v>0</v>
      </c>
      <c r="CT24">
        <v>0</v>
      </c>
      <c r="CU24">
        <v>1</v>
      </c>
      <c r="CV24" s="18">
        <v>0</v>
      </c>
      <c r="CW24">
        <v>0</v>
      </c>
      <c r="CX24">
        <v>0</v>
      </c>
      <c r="CY24">
        <v>0</v>
      </c>
      <c r="CZ24">
        <v>0</v>
      </c>
      <c r="DA24" s="18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18">
        <v>0</v>
      </c>
      <c r="DN24" s="18"/>
      <c r="DS24" s="43" t="s">
        <v>397</v>
      </c>
    </row>
    <row r="25" spans="1:123" x14ac:dyDescent="0.25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9"/>
        <v>10.531691163208572</v>
      </c>
      <c r="H25" s="16">
        <f t="shared" si="10"/>
        <v>14.234854390172186</v>
      </c>
      <c r="I25" s="11">
        <f t="shared" si="0"/>
        <v>4.2015204601943785E-3</v>
      </c>
      <c r="J25" s="39">
        <f t="shared" si="1"/>
        <v>6.282231016833588E-4</v>
      </c>
      <c r="K25" s="39">
        <f t="shared" si="6"/>
        <v>1591.7911922061514</v>
      </c>
      <c r="L25" s="39">
        <f t="shared" si="11"/>
        <v>3.5732973585110199E-3</v>
      </c>
      <c r="M25" s="39">
        <f t="shared" si="12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5"/>
        <v>2533761.4709999999</v>
      </c>
      <c r="AI25" s="9">
        <v>6</v>
      </c>
      <c r="AJ25" s="9">
        <f t="shared" si="2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4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8">
        <v>0</v>
      </c>
      <c r="CS25">
        <v>0</v>
      </c>
      <c r="CT25">
        <v>0</v>
      </c>
      <c r="CU25">
        <v>1</v>
      </c>
      <c r="CV25" s="18">
        <v>0</v>
      </c>
      <c r="CW25">
        <v>0</v>
      </c>
      <c r="CX25">
        <v>0</v>
      </c>
      <c r="CY25">
        <v>0</v>
      </c>
      <c r="CZ25">
        <v>0</v>
      </c>
      <c r="DA25" s="18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18">
        <v>0</v>
      </c>
      <c r="DN25" s="18"/>
      <c r="DS25" s="43" t="s">
        <v>397</v>
      </c>
    </row>
    <row r="26" spans="1:123" x14ac:dyDescent="0.25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9"/>
        <v>3.2575348116461051</v>
      </c>
      <c r="H26" s="16">
        <f t="shared" si="10"/>
        <v>5.3653514544759382</v>
      </c>
      <c r="I26" s="11">
        <f t="shared" si="0"/>
        <v>2.5700177944276191E-3</v>
      </c>
      <c r="J26" s="39">
        <f t="shared" si="1"/>
        <v>6.2822657197119584E-4</v>
      </c>
      <c r="K26" s="39">
        <f t="shared" si="6"/>
        <v>1591.7823992421797</v>
      </c>
      <c r="L26" s="39">
        <f t="shared" si="11"/>
        <v>1.9417912224564233E-3</v>
      </c>
      <c r="M26" s="39">
        <f t="shared" si="12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5"/>
        <v>2533761.4709999999</v>
      </c>
      <c r="AI26" s="9">
        <v>6</v>
      </c>
      <c r="AJ26" s="9">
        <f t="shared" si="2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4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s="18">
        <v>0</v>
      </c>
      <c r="CS26">
        <v>0</v>
      </c>
      <c r="CT26">
        <v>0</v>
      </c>
      <c r="CU26">
        <v>1</v>
      </c>
      <c r="CV26" s="18">
        <v>0</v>
      </c>
      <c r="CW26">
        <v>0</v>
      </c>
      <c r="CX26">
        <v>0</v>
      </c>
      <c r="CY26">
        <v>0</v>
      </c>
      <c r="CZ26">
        <v>0</v>
      </c>
      <c r="DA26" s="18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18">
        <v>0</v>
      </c>
      <c r="DN26" s="18"/>
      <c r="DS26" s="43" t="s">
        <v>397</v>
      </c>
    </row>
    <row r="27" spans="1:123" x14ac:dyDescent="0.25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9"/>
        <v>6.6466188833496211</v>
      </c>
      <c r="H27" s="16">
        <f t="shared" si="10"/>
        <v>7.0304131495797826</v>
      </c>
      <c r="I27" s="11">
        <f t="shared" si="0"/>
        <v>2.2382176085506678E-2</v>
      </c>
      <c r="J27" s="39">
        <f t="shared" si="1"/>
        <v>6.2807126770554448E-4</v>
      </c>
      <c r="K27" s="39">
        <f t="shared" si="6"/>
        <v>1592.1760020215174</v>
      </c>
      <c r="L27" s="39">
        <f t="shared" si="11"/>
        <v>2.1754104817801132E-2</v>
      </c>
      <c r="M27" s="39">
        <f t="shared" si="12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5"/>
        <v>2533761.4709999999</v>
      </c>
      <c r="AI27" s="9">
        <v>6</v>
      </c>
      <c r="AJ27" s="9">
        <f t="shared" si="2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4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18">
        <v>0</v>
      </c>
      <c r="CS27">
        <v>0</v>
      </c>
      <c r="CT27">
        <v>0</v>
      </c>
      <c r="CU27">
        <v>1</v>
      </c>
      <c r="CV27" s="18">
        <v>0</v>
      </c>
      <c r="CW27">
        <v>0</v>
      </c>
      <c r="CX27">
        <v>0</v>
      </c>
      <c r="CY27">
        <v>0</v>
      </c>
      <c r="CZ27">
        <v>0</v>
      </c>
      <c r="DA27" s="18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18">
        <v>0</v>
      </c>
      <c r="DN27" s="18"/>
      <c r="DS27" s="43" t="s">
        <v>397</v>
      </c>
    </row>
    <row r="28" spans="1:123" x14ac:dyDescent="0.25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9"/>
        <v>10.997862878139301</v>
      </c>
      <c r="H28" s="16">
        <f t="shared" si="10"/>
        <v>12.1612731660747</v>
      </c>
      <c r="I28" s="11">
        <f t="shared" si="0"/>
        <v>1.250469871946557E-2</v>
      </c>
      <c r="J28" s="39">
        <f t="shared" si="1"/>
        <v>6.281795275084746E-4</v>
      </c>
      <c r="K28" s="39">
        <f t="shared" si="6"/>
        <v>1591.9016080741492</v>
      </c>
      <c r="L28" s="39">
        <f t="shared" si="11"/>
        <v>1.1876519191957096E-2</v>
      </c>
      <c r="M28" s="39">
        <f t="shared" si="12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5"/>
        <v>2533761.4709999999</v>
      </c>
      <c r="AI28" s="9">
        <v>6</v>
      </c>
      <c r="AJ28" s="9">
        <f t="shared" si="2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4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18">
        <v>0</v>
      </c>
      <c r="CS28">
        <v>0</v>
      </c>
      <c r="CT28">
        <v>0</v>
      </c>
      <c r="CU28">
        <v>1</v>
      </c>
      <c r="CV28" s="18">
        <v>0</v>
      </c>
      <c r="CW28">
        <v>0</v>
      </c>
      <c r="CX28">
        <v>0</v>
      </c>
      <c r="CY28">
        <v>0</v>
      </c>
      <c r="CZ28">
        <v>0</v>
      </c>
      <c r="DA28" s="1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18">
        <v>0</v>
      </c>
      <c r="DN28" s="18"/>
      <c r="DS28" s="43" t="s">
        <v>397</v>
      </c>
    </row>
    <row r="29" spans="1:123" x14ac:dyDescent="0.25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9"/>
        <v>3.5069151725143284</v>
      </c>
      <c r="H29" s="16">
        <f t="shared" si="10"/>
        <v>4.2429344062519041</v>
      </c>
      <c r="I29" s="11">
        <f t="shared" si="0"/>
        <v>6.6147333858780069E-3</v>
      </c>
      <c r="J29" s="39">
        <f t="shared" si="1"/>
        <v>6.2821490256941969E-4</v>
      </c>
      <c r="K29" s="39">
        <f t="shared" si="6"/>
        <v>1591.8119673856304</v>
      </c>
      <c r="L29" s="39">
        <f t="shared" si="11"/>
        <v>5.9865184833085873E-3</v>
      </c>
      <c r="M29" s="39">
        <f t="shared" si="12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5"/>
        <v>2533761.4709999999</v>
      </c>
      <c r="AI29" s="9">
        <v>6</v>
      </c>
      <c r="AJ29" s="9">
        <f t="shared" si="2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4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18">
        <v>0</v>
      </c>
      <c r="CS29">
        <v>0</v>
      </c>
      <c r="CT29">
        <v>0</v>
      </c>
      <c r="CU29">
        <v>1</v>
      </c>
      <c r="CV29" s="18">
        <v>0</v>
      </c>
      <c r="CW29">
        <v>0</v>
      </c>
      <c r="CX29">
        <v>0</v>
      </c>
      <c r="CY29">
        <v>0</v>
      </c>
      <c r="CZ29">
        <v>0</v>
      </c>
      <c r="DA29" s="18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18">
        <v>0</v>
      </c>
      <c r="DN29" s="18"/>
      <c r="DS29" s="43" t="s">
        <v>397</v>
      </c>
    </row>
    <row r="30" spans="1:123" x14ac:dyDescent="0.25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9"/>
        <v>8.536995338331705</v>
      </c>
      <c r="H30" s="16">
        <f t="shared" si="10"/>
        <v>12.504894580091511</v>
      </c>
      <c r="I30" s="11">
        <f t="shared" si="0"/>
        <v>1.866683906815433E-2</v>
      </c>
      <c r="J30" s="39">
        <f t="shared" si="1"/>
        <v>3.5200325099948165E-3</v>
      </c>
      <c r="K30" s="39">
        <f t="shared" si="6"/>
        <v>284.08828531003326</v>
      </c>
      <c r="L30" s="39">
        <f t="shared" si="11"/>
        <v>1.5146806558159514E-2</v>
      </c>
      <c r="M30" s="39">
        <f t="shared" si="12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2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4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8">
        <v>0</v>
      </c>
      <c r="CS30">
        <v>1</v>
      </c>
      <c r="CT30">
        <v>0</v>
      </c>
      <c r="CU30">
        <v>0</v>
      </c>
      <c r="CV30" s="18">
        <v>0</v>
      </c>
      <c r="CW30">
        <v>0</v>
      </c>
      <c r="CX30">
        <v>0</v>
      </c>
      <c r="CY30">
        <v>0</v>
      </c>
      <c r="CZ30">
        <v>0</v>
      </c>
      <c r="DA30" s="18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18">
        <v>0</v>
      </c>
      <c r="DN30" s="18"/>
      <c r="DS30" s="43" t="s">
        <v>397</v>
      </c>
    </row>
    <row r="31" spans="1:123" x14ac:dyDescent="0.25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9"/>
        <v>8.4755349311919765</v>
      </c>
      <c r="H31" s="16">
        <f t="shared" si="10"/>
        <v>9.2795382448228345</v>
      </c>
      <c r="I31" s="11">
        <f t="shared" si="0"/>
        <v>7.7513677974632711E-2</v>
      </c>
      <c r="J31" s="39">
        <f t="shared" si="1"/>
        <v>3.5100533422475189E-3</v>
      </c>
      <c r="K31" s="39">
        <f t="shared" si="6"/>
        <v>284.89595527334376</v>
      </c>
      <c r="L31" s="39">
        <f t="shared" si="11"/>
        <v>7.400362463238519E-2</v>
      </c>
      <c r="M31" s="39">
        <f t="shared" si="12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6">174751*BO31</f>
        <v>80686.031719999999</v>
      </c>
      <c r="AI31" s="9">
        <v>7</v>
      </c>
      <c r="AJ31" s="9">
        <f t="shared" si="2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4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8">
        <v>0</v>
      </c>
      <c r="CS31">
        <v>1</v>
      </c>
      <c r="CT31">
        <v>0</v>
      </c>
      <c r="CU31">
        <v>0</v>
      </c>
      <c r="CV31" s="18">
        <v>0</v>
      </c>
      <c r="CW31">
        <v>0</v>
      </c>
      <c r="CX31">
        <v>0</v>
      </c>
      <c r="CY31">
        <v>0</v>
      </c>
      <c r="CZ31">
        <v>0</v>
      </c>
      <c r="DA31" s="18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18">
        <v>0</v>
      </c>
      <c r="DN31" s="18"/>
      <c r="DS31" s="43" t="s">
        <v>397</v>
      </c>
    </row>
    <row r="32" spans="1:123" x14ac:dyDescent="0.25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9"/>
        <v>18.103092783505151</v>
      </c>
      <c r="H32" s="16">
        <f t="shared" si="10"/>
        <v>21.896907216494842</v>
      </c>
      <c r="I32" s="11">
        <f t="shared" si="0"/>
        <v>3.709430701228749E-2</v>
      </c>
      <c r="J32" s="39">
        <f t="shared" si="1"/>
        <v>3.5182229331241748E-3</v>
      </c>
      <c r="K32" s="39">
        <f t="shared" si="6"/>
        <v>284.23440441620966</v>
      </c>
      <c r="L32" s="39">
        <f t="shared" si="11"/>
        <v>3.3576084079163314E-2</v>
      </c>
      <c r="M32" s="39">
        <f t="shared" si="12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6"/>
        <v>80686.031719999999</v>
      </c>
      <c r="AI32" s="9">
        <v>7</v>
      </c>
      <c r="AJ32" s="9">
        <f t="shared" si="2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4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8">
        <v>0</v>
      </c>
      <c r="CS32">
        <v>1</v>
      </c>
      <c r="CT32">
        <v>0</v>
      </c>
      <c r="CU32">
        <v>0</v>
      </c>
      <c r="CV32" s="18">
        <v>0</v>
      </c>
      <c r="CW32">
        <v>0</v>
      </c>
      <c r="CX32">
        <v>0</v>
      </c>
      <c r="CY32">
        <v>0</v>
      </c>
      <c r="CZ32">
        <v>0</v>
      </c>
      <c r="DA32" s="18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18">
        <v>0</v>
      </c>
      <c r="DN32" s="18"/>
      <c r="DS32" s="43" t="s">
        <v>397</v>
      </c>
    </row>
    <row r="33" spans="1:123" x14ac:dyDescent="0.25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9"/>
        <v>6.4092165933619842</v>
      </c>
      <c r="H33" s="16">
        <f t="shared" si="10"/>
        <v>10.662200226080147</v>
      </c>
      <c r="I33" s="11">
        <f t="shared" si="0"/>
        <v>1.4130412690719161E-2</v>
      </c>
      <c r="J33" s="39">
        <f t="shared" si="1"/>
        <v>3.5202944508237631E-3</v>
      </c>
      <c r="K33" s="39">
        <f t="shared" si="6"/>
        <v>284.06714664621194</v>
      </c>
      <c r="L33" s="39">
        <f t="shared" si="11"/>
        <v>1.0610118239895397E-2</v>
      </c>
      <c r="M33" s="39">
        <f t="shared" si="12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6"/>
        <v>80686.031719999999</v>
      </c>
      <c r="AI33" s="9">
        <v>7</v>
      </c>
      <c r="AJ33" s="9">
        <f t="shared" si="2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4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s="18">
        <v>0</v>
      </c>
      <c r="CS33">
        <v>1</v>
      </c>
      <c r="CT33">
        <v>0</v>
      </c>
      <c r="CU33">
        <v>0</v>
      </c>
      <c r="CV33" s="18">
        <v>0</v>
      </c>
      <c r="CW33">
        <v>0</v>
      </c>
      <c r="CX33">
        <v>0</v>
      </c>
      <c r="CY33">
        <v>0</v>
      </c>
      <c r="CZ33">
        <v>0</v>
      </c>
      <c r="DA33" s="18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18">
        <v>0</v>
      </c>
      <c r="DN33" s="18"/>
      <c r="DS33" s="43" t="s">
        <v>397</v>
      </c>
    </row>
    <row r="34" spans="1:123" x14ac:dyDescent="0.25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9"/>
        <v>8.9165233886451229</v>
      </c>
      <c r="H34" s="16">
        <f t="shared" si="10"/>
        <v>11.687875252683471</v>
      </c>
      <c r="I34" s="11">
        <f t="shared" si="0"/>
        <v>2.6166274991099851E-2</v>
      </c>
      <c r="J34" s="39">
        <f t="shared" si="1"/>
        <v>3.5194404958789264E-3</v>
      </c>
      <c r="K34" s="39">
        <f t="shared" si="6"/>
        <v>284.13607252941074</v>
      </c>
      <c r="L34" s="39">
        <f t="shared" si="11"/>
        <v>2.2646834495220924E-2</v>
      </c>
      <c r="M34" s="39">
        <f t="shared" si="12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6"/>
        <v>80686.031719999999</v>
      </c>
      <c r="AI34" s="9">
        <v>7</v>
      </c>
      <c r="AJ34" s="9">
        <f t="shared" si="2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4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8">
        <v>0</v>
      </c>
      <c r="CS34">
        <v>1</v>
      </c>
      <c r="CT34">
        <v>0</v>
      </c>
      <c r="CU34">
        <v>0</v>
      </c>
      <c r="CV34" s="18">
        <v>0</v>
      </c>
      <c r="CW34">
        <v>0</v>
      </c>
      <c r="CX34">
        <v>0</v>
      </c>
      <c r="CY34">
        <v>0</v>
      </c>
      <c r="CZ34">
        <v>0</v>
      </c>
      <c r="DA34" s="18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18">
        <v>0</v>
      </c>
      <c r="DN34" s="18"/>
      <c r="DS34" s="43" t="s">
        <v>397</v>
      </c>
    </row>
    <row r="35" spans="1:123" x14ac:dyDescent="0.25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9"/>
        <v>8.5403285507118127</v>
      </c>
      <c r="H35" s="16">
        <f t="shared" si="10"/>
        <v>9.043687797315652</v>
      </c>
      <c r="I35" s="11">
        <f t="shared" si="0"/>
        <v>0.12206816053172656</v>
      </c>
      <c r="J35" s="39">
        <f t="shared" si="1"/>
        <v>3.4943175724730879E-3</v>
      </c>
      <c r="K35" s="39">
        <f t="shared" si="6"/>
        <v>286.17891169297883</v>
      </c>
      <c r="L35" s="39">
        <f t="shared" si="11"/>
        <v>0.11857384295925347</v>
      </c>
      <c r="M35" s="39">
        <f t="shared" si="12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6"/>
        <v>80686.031719999999</v>
      </c>
      <c r="AI35" s="9">
        <v>7</v>
      </c>
      <c r="AJ35" s="9">
        <f t="shared" si="2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4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8">
        <v>0</v>
      </c>
      <c r="CS35">
        <v>1</v>
      </c>
      <c r="CT35">
        <v>0</v>
      </c>
      <c r="CU35">
        <v>0</v>
      </c>
      <c r="CV35" s="18">
        <v>0</v>
      </c>
      <c r="CW35">
        <v>0</v>
      </c>
      <c r="CX35">
        <v>0</v>
      </c>
      <c r="CY35">
        <v>0</v>
      </c>
      <c r="CZ35">
        <v>0</v>
      </c>
      <c r="DA35" s="18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18">
        <v>0</v>
      </c>
      <c r="DN35" s="18"/>
      <c r="DS35" s="43" t="s">
        <v>397</v>
      </c>
    </row>
    <row r="36" spans="1:123" x14ac:dyDescent="0.25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9"/>
        <v>14.27224117130168</v>
      </c>
      <c r="H36" s="16">
        <f t="shared" si="10"/>
        <v>15.945047493125067</v>
      </c>
      <c r="I36" s="11">
        <f t="shared" si="0"/>
        <v>6.3468130399684367E-2</v>
      </c>
      <c r="J36" s="39">
        <f t="shared" si="1"/>
        <v>3.513547854870631E-3</v>
      </c>
      <c r="K36" s="39">
        <f t="shared" si="6"/>
        <v>284.61260278944457</v>
      </c>
      <c r="L36" s="39">
        <f t="shared" si="11"/>
        <v>5.9954582544813735E-2</v>
      </c>
      <c r="M36" s="39">
        <f t="shared" si="12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6"/>
        <v>80686.031719999999</v>
      </c>
      <c r="AI36" s="9">
        <v>7</v>
      </c>
      <c r="AJ36" s="9">
        <f t="shared" si="2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4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s="18">
        <v>0</v>
      </c>
      <c r="CS36">
        <v>1</v>
      </c>
      <c r="CT36">
        <v>0</v>
      </c>
      <c r="CU36">
        <v>0</v>
      </c>
      <c r="CV36" s="18">
        <v>0</v>
      </c>
      <c r="CW36">
        <v>0</v>
      </c>
      <c r="CX36">
        <v>0</v>
      </c>
      <c r="CY36">
        <v>0</v>
      </c>
      <c r="CZ36">
        <v>0</v>
      </c>
      <c r="DA36" s="18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18">
        <v>0</v>
      </c>
      <c r="DN36" s="18"/>
      <c r="DS36" s="43" t="s">
        <v>397</v>
      </c>
    </row>
    <row r="37" spans="1:123" x14ac:dyDescent="0.25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9"/>
        <v>3.2953780586995722</v>
      </c>
      <c r="H37" s="16">
        <f t="shared" si="10"/>
        <v>3.9725644698062941</v>
      </c>
      <c r="I37" s="11">
        <f t="shared" si="0"/>
        <v>3.7758592101221095E-2</v>
      </c>
      <c r="J37" s="39">
        <f t="shared" si="1"/>
        <v>3.5181353420422681E-3</v>
      </c>
      <c r="K37" s="39">
        <f t="shared" si="6"/>
        <v>284.24148100553253</v>
      </c>
      <c r="L37" s="39">
        <f t="shared" si="11"/>
        <v>3.4240456759178826E-2</v>
      </c>
      <c r="M37" s="39">
        <f t="shared" si="12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6"/>
        <v>80686.031719999999</v>
      </c>
      <c r="AI37" s="9">
        <v>7</v>
      </c>
      <c r="AJ37" s="9">
        <f t="shared" si="2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4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18">
        <v>0</v>
      </c>
      <c r="CS37">
        <v>1</v>
      </c>
      <c r="CT37">
        <v>0</v>
      </c>
      <c r="CU37">
        <v>0</v>
      </c>
      <c r="CV37" s="18">
        <v>0</v>
      </c>
      <c r="CW37">
        <v>0</v>
      </c>
      <c r="CX37">
        <v>0</v>
      </c>
      <c r="CY37">
        <v>0</v>
      </c>
      <c r="CZ37">
        <v>0</v>
      </c>
      <c r="DA37" s="18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18">
        <v>0</v>
      </c>
      <c r="DN37" s="18"/>
      <c r="DS37" s="43" t="s">
        <v>397</v>
      </c>
    </row>
    <row r="38" spans="1:123" x14ac:dyDescent="0.25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9"/>
        <v>4.871558527429718</v>
      </c>
      <c r="H38" s="16">
        <f t="shared" si="10"/>
        <v>7.0087583975279166</v>
      </c>
      <c r="I38" s="11">
        <f t="shared" si="0"/>
        <v>1.9566902738827035E-2</v>
      </c>
      <c r="J38" s="39">
        <f t="shared" si="1"/>
        <v>3.5199719212704707E-3</v>
      </c>
      <c r="K38" s="39">
        <f t="shared" si="6"/>
        <v>284.09317527711073</v>
      </c>
      <c r="L38" s="39">
        <f t="shared" si="11"/>
        <v>1.6046930817556565E-2</v>
      </c>
      <c r="M38" s="39">
        <f t="shared" si="12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6"/>
        <v>80686.031719999999</v>
      </c>
      <c r="AI38" s="9">
        <v>7</v>
      </c>
      <c r="AJ38" s="9">
        <f t="shared" si="2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4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s="18">
        <v>0</v>
      </c>
      <c r="CS38">
        <v>1</v>
      </c>
      <c r="CT38">
        <v>0</v>
      </c>
      <c r="CU38">
        <v>0</v>
      </c>
      <c r="CV38" s="18">
        <v>0</v>
      </c>
      <c r="CW38">
        <v>0</v>
      </c>
      <c r="CX38">
        <v>0</v>
      </c>
      <c r="CY38">
        <v>0</v>
      </c>
      <c r="CZ38">
        <v>0</v>
      </c>
      <c r="DA38" s="1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18">
        <v>0</v>
      </c>
      <c r="DN38" s="18"/>
      <c r="DS38" s="43" t="s">
        <v>397</v>
      </c>
    </row>
    <row r="39" spans="1:123" x14ac:dyDescent="0.25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9"/>
        <v>8.2903500981349563</v>
      </c>
      <c r="H39" s="16">
        <f t="shared" si="10"/>
        <v>8.6618118133263398</v>
      </c>
      <c r="I39" s="11">
        <f t="shared" si="0"/>
        <v>0.15863496957834702</v>
      </c>
      <c r="J39" s="39">
        <f t="shared" si="1"/>
        <v>3.4760650704418667E-3</v>
      </c>
      <c r="K39" s="39">
        <f t="shared" si="6"/>
        <v>287.68161117101386</v>
      </c>
      <c r="L39" s="39">
        <f t="shared" si="11"/>
        <v>0.15515890450790515</v>
      </c>
      <c r="M39" s="39">
        <f t="shared" si="12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6"/>
        <v>80686.031719999999</v>
      </c>
      <c r="AI39" s="9">
        <v>7</v>
      </c>
      <c r="AJ39" s="9">
        <f t="shared" si="2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4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18">
        <v>0</v>
      </c>
      <c r="CS39">
        <v>1</v>
      </c>
      <c r="CT39">
        <v>0</v>
      </c>
      <c r="CU39">
        <v>0</v>
      </c>
      <c r="CV39" s="18">
        <v>0</v>
      </c>
      <c r="CW39">
        <v>0</v>
      </c>
      <c r="CX39">
        <v>0</v>
      </c>
      <c r="CY39">
        <v>0</v>
      </c>
      <c r="CZ39">
        <v>0</v>
      </c>
      <c r="DA39" s="18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8">
        <v>0</v>
      </c>
      <c r="DN39" s="18"/>
      <c r="DS39" s="43" t="s">
        <v>397</v>
      </c>
    </row>
    <row r="40" spans="1:123" x14ac:dyDescent="0.25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9"/>
        <v>14.542298534996185</v>
      </c>
      <c r="H40" s="16">
        <f t="shared" si="10"/>
        <v>15.674990129430562</v>
      </c>
      <c r="I40" s="11">
        <f t="shared" si="0"/>
        <v>9.351021339012261E-2</v>
      </c>
      <c r="J40" s="39">
        <f t="shared" si="1"/>
        <v>3.5052196071267243E-3</v>
      </c>
      <c r="K40" s="39">
        <f t="shared" si="6"/>
        <v>285.28882982590454</v>
      </c>
      <c r="L40" s="39">
        <f t="shared" si="11"/>
        <v>9.0004993782995882E-2</v>
      </c>
      <c r="M40" s="39">
        <f t="shared" si="12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2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4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s="18">
        <v>0</v>
      </c>
      <c r="CS40">
        <v>1</v>
      </c>
      <c r="CT40">
        <v>0</v>
      </c>
      <c r="CU40">
        <v>0</v>
      </c>
      <c r="CV40" s="18">
        <v>0</v>
      </c>
      <c r="CW40">
        <v>0</v>
      </c>
      <c r="CX40">
        <v>0</v>
      </c>
      <c r="CY40">
        <v>0</v>
      </c>
      <c r="CZ40">
        <v>0</v>
      </c>
      <c r="DA40" s="18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18">
        <v>0</v>
      </c>
      <c r="DN40" s="18"/>
      <c r="DS40" s="43" t="s">
        <v>397</v>
      </c>
    </row>
    <row r="41" spans="1:123" x14ac:dyDescent="0.25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9"/>
        <v>3.0872758322071174</v>
      </c>
      <c r="H41" s="16">
        <f t="shared" si="10"/>
        <v>3.4072761540377723</v>
      </c>
      <c r="I41" s="11">
        <f t="shared" si="0"/>
        <v>7.1271401731552483E-2</v>
      </c>
      <c r="J41" s="39">
        <f t="shared" si="1"/>
        <v>3.5116928064818694E-3</v>
      </c>
      <c r="K41" s="39">
        <f t="shared" si="6"/>
        <v>284.76294912647364</v>
      </c>
      <c r="L41" s="39">
        <f t="shared" si="11"/>
        <v>6.7759708925070619E-2</v>
      </c>
      <c r="M41" s="39">
        <f t="shared" si="12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2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4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s="18">
        <v>0</v>
      </c>
      <c r="CS41">
        <v>1</v>
      </c>
      <c r="CT41">
        <v>0</v>
      </c>
      <c r="CU41">
        <v>0</v>
      </c>
      <c r="CV41" s="18">
        <v>0</v>
      </c>
      <c r="CW41">
        <v>0</v>
      </c>
      <c r="CX41">
        <v>0</v>
      </c>
      <c r="CY41">
        <v>0</v>
      </c>
      <c r="CZ41">
        <v>0</v>
      </c>
      <c r="DA41" s="18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18">
        <v>0</v>
      </c>
      <c r="DN41" s="18"/>
      <c r="DS41" s="43" t="s">
        <v>397</v>
      </c>
    </row>
    <row r="42" spans="1:123" x14ac:dyDescent="0.25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9"/>
        <v>2.581417110316873</v>
      </c>
      <c r="H42" s="16">
        <f t="shared" si="10"/>
        <v>6.4694774493126568</v>
      </c>
      <c r="I42" s="11">
        <f t="shared" si="0"/>
        <v>7.5901526619205654E-3</v>
      </c>
      <c r="J42" s="39">
        <f t="shared" si="1"/>
        <v>3.2605585378672852E-3</v>
      </c>
      <c r="K42" s="39">
        <f t="shared" si="6"/>
        <v>306.6959198512335</v>
      </c>
      <c r="L42" s="39">
        <f t="shared" si="11"/>
        <v>4.3295941240532806E-3</v>
      </c>
      <c r="M42" s="39">
        <f t="shared" si="12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7">174751*BP42</f>
        <v>94064.968280000001</v>
      </c>
      <c r="AI42" s="9">
        <v>7</v>
      </c>
      <c r="AJ42" s="9">
        <f t="shared" si="2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4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8">
        <v>0</v>
      </c>
      <c r="CS42">
        <v>1</v>
      </c>
      <c r="CT42">
        <v>0</v>
      </c>
      <c r="CU42">
        <v>0</v>
      </c>
      <c r="CV42" s="18">
        <v>0</v>
      </c>
      <c r="CW42">
        <v>0</v>
      </c>
      <c r="CX42">
        <v>0</v>
      </c>
      <c r="CY42">
        <v>0</v>
      </c>
      <c r="CZ42">
        <v>0</v>
      </c>
      <c r="DA42" s="18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18">
        <v>0</v>
      </c>
      <c r="DN42" s="18"/>
      <c r="DS42" s="43" t="s">
        <v>397</v>
      </c>
    </row>
    <row r="43" spans="1:123" x14ac:dyDescent="0.25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9"/>
        <v>7.0210206227647776</v>
      </c>
      <c r="H43" s="16">
        <f t="shared" si="10"/>
        <v>7.7800498792798889</v>
      </c>
      <c r="I43" s="11">
        <f t="shared" si="0"/>
        <v>6.3454586487504697E-2</v>
      </c>
      <c r="J43" s="39">
        <f t="shared" si="1"/>
        <v>3.254081358333574E-3</v>
      </c>
      <c r="K43" s="39">
        <f t="shared" si="6"/>
        <v>307.30639153782664</v>
      </c>
      <c r="L43" s="39">
        <f t="shared" si="11"/>
        <v>6.020050512917112E-2</v>
      </c>
      <c r="M43" s="39">
        <f t="shared" si="12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7"/>
        <v>94064.968280000001</v>
      </c>
      <c r="AI43" s="9">
        <v>7</v>
      </c>
      <c r="AJ43" s="9">
        <f t="shared" si="2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4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8">
        <v>0</v>
      </c>
      <c r="CS43">
        <v>1</v>
      </c>
      <c r="CT43">
        <v>0</v>
      </c>
      <c r="CU43">
        <v>0</v>
      </c>
      <c r="CV43" s="18">
        <v>0</v>
      </c>
      <c r="CW43">
        <v>0</v>
      </c>
      <c r="CX43">
        <v>0</v>
      </c>
      <c r="CY43">
        <v>0</v>
      </c>
      <c r="CZ43">
        <v>0</v>
      </c>
      <c r="DA43" s="18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18">
        <v>0</v>
      </c>
      <c r="DN43" s="18"/>
      <c r="DS43" s="43" t="s">
        <v>397</v>
      </c>
    </row>
    <row r="44" spans="1:123" x14ac:dyDescent="0.25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9"/>
        <v>19.549159502860782</v>
      </c>
      <c r="H44" s="16">
        <f t="shared" si="10"/>
        <v>24.089917822596171</v>
      </c>
      <c r="I44" s="11">
        <f t="shared" si="0"/>
        <v>3.1321211648328781E-2</v>
      </c>
      <c r="J44" s="39">
        <f t="shared" si="1"/>
        <v>3.2590526906804314E-3</v>
      </c>
      <c r="K44" s="39">
        <f t="shared" si="6"/>
        <v>306.83762887896665</v>
      </c>
      <c r="L44" s="39">
        <f t="shared" si="11"/>
        <v>2.806215895764835E-2</v>
      </c>
      <c r="M44" s="39">
        <f t="shared" si="12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7"/>
        <v>94064.968280000001</v>
      </c>
      <c r="AI44" s="9">
        <v>7</v>
      </c>
      <c r="AJ44" s="9">
        <f t="shared" si="2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4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18">
        <v>0</v>
      </c>
      <c r="CS44">
        <v>1</v>
      </c>
      <c r="CT44">
        <v>0</v>
      </c>
      <c r="CU44">
        <v>0</v>
      </c>
      <c r="CV44" s="18">
        <v>0</v>
      </c>
      <c r="CW44">
        <v>0</v>
      </c>
      <c r="CX44">
        <v>0</v>
      </c>
      <c r="CY44">
        <v>0</v>
      </c>
      <c r="CZ44">
        <v>0</v>
      </c>
      <c r="DA44" s="18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18">
        <v>0</v>
      </c>
      <c r="DN44" s="18"/>
      <c r="DS44" s="43" t="s">
        <v>397</v>
      </c>
    </row>
    <row r="45" spans="1:123" x14ac:dyDescent="0.25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9"/>
        <v>-2.5875630075704148</v>
      </c>
      <c r="H45" s="16">
        <f t="shared" si="10"/>
        <v>-0.33377249522938945</v>
      </c>
      <c r="I45" s="11">
        <f t="shared" si="0"/>
        <v>-4.2263798150961032E-3</v>
      </c>
      <c r="J45" s="39">
        <f t="shared" si="1"/>
        <v>3.2606233415107952E-3</v>
      </c>
      <c r="K45" s="39">
        <f t="shared" si="6"/>
        <v>306.68982438696969</v>
      </c>
      <c r="L45" s="39">
        <f t="shared" si="11"/>
        <v>-7.4870031566068983E-3</v>
      </c>
      <c r="M45" s="39">
        <f t="shared" si="12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7"/>
        <v>94064.968280000001</v>
      </c>
      <c r="AI45" s="9">
        <v>7</v>
      </c>
      <c r="AJ45" s="9">
        <f t="shared" si="2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4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s="18">
        <v>0</v>
      </c>
      <c r="CS45">
        <v>1</v>
      </c>
      <c r="CT45">
        <v>0</v>
      </c>
      <c r="CU45">
        <v>0</v>
      </c>
      <c r="CV45" s="18">
        <v>0</v>
      </c>
      <c r="CW45">
        <v>0</v>
      </c>
      <c r="CX45">
        <v>0</v>
      </c>
      <c r="CY45">
        <v>0</v>
      </c>
      <c r="CZ45">
        <v>0</v>
      </c>
      <c r="DA45" s="18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18">
        <v>0</v>
      </c>
      <c r="DN45" s="18"/>
      <c r="DS45" s="43" t="s">
        <v>397</v>
      </c>
    </row>
    <row r="46" spans="1:123" x14ac:dyDescent="0.25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9"/>
        <v>4.3146333053875559</v>
      </c>
      <c r="H46" s="16">
        <f t="shared" si="10"/>
        <v>7.1490639439633235</v>
      </c>
      <c r="I46" s="11">
        <f t="shared" si="0"/>
        <v>1.3186381161444095E-2</v>
      </c>
      <c r="J46" s="39">
        <f t="shared" si="1"/>
        <v>3.2603689684889249E-3</v>
      </c>
      <c r="K46" s="39">
        <f t="shared" si="6"/>
        <v>306.71375223628985</v>
      </c>
      <c r="L46" s="39">
        <f t="shared" si="11"/>
        <v>9.9260121929551706E-3</v>
      </c>
      <c r="M46" s="39">
        <f t="shared" si="12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7"/>
        <v>94064.968280000001</v>
      </c>
      <c r="AI46" s="9">
        <v>7</v>
      </c>
      <c r="AJ46" s="9">
        <f t="shared" si="2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4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s="18">
        <v>0</v>
      </c>
      <c r="CS46">
        <v>1</v>
      </c>
      <c r="CT46">
        <v>0</v>
      </c>
      <c r="CU46">
        <v>0</v>
      </c>
      <c r="CV46" s="18">
        <v>0</v>
      </c>
      <c r="CW46">
        <v>0</v>
      </c>
      <c r="CX46">
        <v>0</v>
      </c>
      <c r="CY46">
        <v>0</v>
      </c>
      <c r="CZ46">
        <v>0</v>
      </c>
      <c r="DA46" s="18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8">
        <v>0</v>
      </c>
      <c r="DN46" s="18"/>
      <c r="DS46" s="43" t="s">
        <v>397</v>
      </c>
    </row>
    <row r="47" spans="1:123" x14ac:dyDescent="0.25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9"/>
        <v>6.2176298388523685</v>
      </c>
      <c r="H47" s="16">
        <f t="shared" si="10"/>
        <v>6.7796754740028655</v>
      </c>
      <c r="I47" s="11">
        <f t="shared" si="0"/>
        <v>7.5189145327607496E-2</v>
      </c>
      <c r="J47" s="39">
        <f t="shared" si="1"/>
        <v>3.2514225006532982E-3</v>
      </c>
      <c r="K47" s="39">
        <f t="shared" si="6"/>
        <v>307.55769199452641</v>
      </c>
      <c r="L47" s="39">
        <f t="shared" si="11"/>
        <v>7.1937722826954195E-2</v>
      </c>
      <c r="M47" s="39">
        <f t="shared" si="12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7"/>
        <v>94064.968280000001</v>
      </c>
      <c r="AI47" s="9">
        <v>7</v>
      </c>
      <c r="AJ47" s="9">
        <f t="shared" si="2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4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8">
        <v>0</v>
      </c>
      <c r="CS47">
        <v>1</v>
      </c>
      <c r="CT47">
        <v>0</v>
      </c>
      <c r="CU47">
        <v>0</v>
      </c>
      <c r="CV47" s="18">
        <v>0</v>
      </c>
      <c r="CW47">
        <v>0</v>
      </c>
      <c r="CX47">
        <v>0</v>
      </c>
      <c r="CY47">
        <v>0</v>
      </c>
      <c r="CZ47">
        <v>0</v>
      </c>
      <c r="DA47" s="18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18">
        <v>0</v>
      </c>
      <c r="DN47" s="18"/>
      <c r="DS47" s="43" t="s">
        <v>397</v>
      </c>
    </row>
    <row r="48" spans="1:123" x14ac:dyDescent="0.25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9"/>
        <v>9.1206896551724217</v>
      </c>
      <c r="H48" s="16">
        <f t="shared" si="10"/>
        <v>10.879310344827596</v>
      </c>
      <c r="I48" s="11">
        <f t="shared" si="0"/>
        <v>3.7056461118372665E-2</v>
      </c>
      <c r="J48" s="39">
        <f t="shared" si="1"/>
        <v>3.2584129604086307E-3</v>
      </c>
      <c r="K48" s="39">
        <f t="shared" si="6"/>
        <v>306.89787088085734</v>
      </c>
      <c r="L48" s="39">
        <f t="shared" si="11"/>
        <v>3.3798048157964035E-2</v>
      </c>
      <c r="M48" s="39">
        <f t="shared" si="12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7"/>
        <v>94064.968280000001</v>
      </c>
      <c r="AI48" s="9">
        <v>7</v>
      </c>
      <c r="AJ48" s="9">
        <f t="shared" si="2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4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s="18">
        <v>0</v>
      </c>
      <c r="CS48">
        <v>1</v>
      </c>
      <c r="CT48">
        <v>0</v>
      </c>
      <c r="CU48">
        <v>0</v>
      </c>
      <c r="CV48" s="18">
        <v>0</v>
      </c>
      <c r="CW48">
        <v>0</v>
      </c>
      <c r="CX48">
        <v>0</v>
      </c>
      <c r="CY48">
        <v>0</v>
      </c>
      <c r="CZ48">
        <v>0</v>
      </c>
      <c r="DA48" s="1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18">
        <v>0</v>
      </c>
      <c r="DN48" s="18"/>
      <c r="DS48" s="43" t="s">
        <v>397</v>
      </c>
    </row>
    <row r="49" spans="1:123" x14ac:dyDescent="0.25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9"/>
        <v>11.741151806198536</v>
      </c>
      <c r="H49" s="16">
        <f t="shared" si="10"/>
        <v>12.133813297093008</v>
      </c>
      <c r="I49" s="11">
        <f t="shared" si="0"/>
        <v>0.19447207452426696</v>
      </c>
      <c r="J49" s="39">
        <f t="shared" si="1"/>
        <v>3.1984002652850627E-3</v>
      </c>
      <c r="K49" s="39">
        <f t="shared" si="6"/>
        <v>312.65630223141358</v>
      </c>
      <c r="L49" s="39">
        <f t="shared" si="11"/>
        <v>0.1912736742589819</v>
      </c>
      <c r="M49" s="39">
        <f t="shared" si="12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7"/>
        <v>94064.968280000001</v>
      </c>
      <c r="AI49" s="9">
        <v>7</v>
      </c>
      <c r="AJ49" s="9">
        <f t="shared" si="2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4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18">
        <v>0</v>
      </c>
      <c r="CS49">
        <v>1</v>
      </c>
      <c r="CT49">
        <v>0</v>
      </c>
      <c r="CU49">
        <v>0</v>
      </c>
      <c r="CV49" s="18">
        <v>0</v>
      </c>
      <c r="CW49">
        <v>0</v>
      </c>
      <c r="CX49">
        <v>0</v>
      </c>
      <c r="CY49">
        <v>0</v>
      </c>
      <c r="CZ49">
        <v>0</v>
      </c>
      <c r="DA49" s="18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18">
        <v>0</v>
      </c>
      <c r="DN49" s="18"/>
      <c r="DS49" s="43" t="s">
        <v>397</v>
      </c>
    </row>
    <row r="50" spans="1:123" x14ac:dyDescent="0.25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9"/>
        <v>3.3781507863405991</v>
      </c>
      <c r="H50" s="16">
        <f t="shared" si="10"/>
        <v>5.6727437732889303</v>
      </c>
      <c r="I50" s="11">
        <f t="shared" si="0"/>
        <v>1.2860398871209185E-2</v>
      </c>
      <c r="J50" s="39">
        <f t="shared" si="1"/>
        <v>3.2603828124192305E-3</v>
      </c>
      <c r="K50" s="39">
        <f t="shared" si="6"/>
        <v>306.71244989725358</v>
      </c>
      <c r="L50" s="39">
        <f t="shared" si="11"/>
        <v>9.600016058789955E-3</v>
      </c>
      <c r="M50" s="39">
        <f t="shared" si="12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7"/>
        <v>94064.968280000001</v>
      </c>
      <c r="AI50" s="9">
        <v>7</v>
      </c>
      <c r="AJ50" s="9">
        <f t="shared" si="2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4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s="18">
        <v>0</v>
      </c>
      <c r="CS50">
        <v>1</v>
      </c>
      <c r="CT50">
        <v>0</v>
      </c>
      <c r="CU50">
        <v>0</v>
      </c>
      <c r="CV50" s="18">
        <v>0</v>
      </c>
      <c r="CW50">
        <v>0</v>
      </c>
      <c r="CX50">
        <v>0</v>
      </c>
      <c r="CY50">
        <v>0</v>
      </c>
      <c r="CZ50">
        <v>0</v>
      </c>
      <c r="DA50" s="18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18">
        <v>0</v>
      </c>
      <c r="DN50" s="18"/>
      <c r="DS50" s="43" t="s">
        <v>397</v>
      </c>
    </row>
    <row r="51" spans="1:123" x14ac:dyDescent="0.25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9"/>
        <v>6.1607701970348216</v>
      </c>
      <c r="H51" s="16">
        <f t="shared" si="10"/>
        <v>6.6184274116716946</v>
      </c>
      <c r="I51" s="11">
        <f t="shared" si="0"/>
        <v>9.06724044784957E-2</v>
      </c>
      <c r="J51" s="39">
        <f t="shared" si="1"/>
        <v>3.2472210970260163E-3</v>
      </c>
      <c r="K51" s="39">
        <f t="shared" si="6"/>
        <v>307.95562424617623</v>
      </c>
      <c r="L51" s="39">
        <f t="shared" si="11"/>
        <v>8.7425183381469679E-2</v>
      </c>
      <c r="M51" s="39">
        <f t="shared" si="12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7"/>
        <v>94064.968280000001</v>
      </c>
      <c r="AI51" s="9">
        <v>7</v>
      </c>
      <c r="AJ51" s="9">
        <f t="shared" si="2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4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s="18">
        <v>0</v>
      </c>
      <c r="CS51">
        <v>1</v>
      </c>
      <c r="CT51">
        <v>0</v>
      </c>
      <c r="CU51">
        <v>0</v>
      </c>
      <c r="CV51" s="18">
        <v>0</v>
      </c>
      <c r="CW51">
        <v>0</v>
      </c>
      <c r="CX51">
        <v>0</v>
      </c>
      <c r="CY51">
        <v>0</v>
      </c>
      <c r="CZ51">
        <v>0</v>
      </c>
      <c r="DA51" s="18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18">
        <v>0</v>
      </c>
      <c r="DN51" s="18"/>
      <c r="DS51" s="43" t="s">
        <v>397</v>
      </c>
    </row>
    <row r="52" spans="1:123" x14ac:dyDescent="0.25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9"/>
        <v>9.8181698064354954</v>
      </c>
      <c r="H52" s="16">
        <f t="shared" si="10"/>
        <v>10.998496231252876</v>
      </c>
      <c r="I52" s="11">
        <f t="shared" si="0"/>
        <v>5.7411203003737227E-2</v>
      </c>
      <c r="J52" s="39">
        <f t="shared" si="1"/>
        <v>3.2552743971191217E-3</v>
      </c>
      <c r="K52" s="39">
        <f t="shared" si="6"/>
        <v>307.19376556550435</v>
      </c>
      <c r="L52" s="39">
        <f t="shared" si="11"/>
        <v>5.4155928606618102E-2</v>
      </c>
      <c r="M52" s="39">
        <f t="shared" si="12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7"/>
        <v>94064.968280000001</v>
      </c>
      <c r="AI52" s="9">
        <v>7</v>
      </c>
      <c r="AJ52" s="9">
        <f t="shared" si="2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4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s="18">
        <v>0</v>
      </c>
      <c r="CS52">
        <v>1</v>
      </c>
      <c r="CT52">
        <v>0</v>
      </c>
      <c r="CU52">
        <v>0</v>
      </c>
      <c r="CV52" s="18">
        <v>0</v>
      </c>
      <c r="CW52">
        <v>0</v>
      </c>
      <c r="CX52">
        <v>0</v>
      </c>
      <c r="CY52">
        <v>0</v>
      </c>
      <c r="CZ52">
        <v>0</v>
      </c>
      <c r="DA52" s="18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18">
        <v>0</v>
      </c>
      <c r="DN52" s="18"/>
      <c r="DS52" s="43" t="s">
        <v>397</v>
      </c>
    </row>
    <row r="53" spans="1:123" s="69" customFormat="1" x14ac:dyDescent="0.25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9"/>
        <v>2.7309771940525889</v>
      </c>
      <c r="H53" s="74">
        <f t="shared" si="10"/>
        <v>3.3757912537594499</v>
      </c>
      <c r="I53" s="75">
        <f t="shared" si="0"/>
        <v>3.0865583763957854E-2</v>
      </c>
      <c r="J53" s="76">
        <f t="shared" si="1"/>
        <v>3.2590989067533141E-3</v>
      </c>
      <c r="K53" s="76">
        <f t="shared" si="6"/>
        <v>306.83327772834951</v>
      </c>
      <c r="L53" s="76">
        <f t="shared" si="11"/>
        <v>2.7606484857204541E-2</v>
      </c>
      <c r="M53" s="76">
        <f t="shared" si="12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7"/>
        <v>94064.968280000001</v>
      </c>
      <c r="AI53" s="79">
        <v>7</v>
      </c>
      <c r="AJ53" s="79">
        <f t="shared" si="2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4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85">
        <v>0</v>
      </c>
      <c r="CS53" s="69">
        <v>1</v>
      </c>
      <c r="CT53" s="69">
        <v>0</v>
      </c>
      <c r="CU53" s="69">
        <v>0</v>
      </c>
      <c r="CV53" s="85">
        <v>0</v>
      </c>
      <c r="CW53" s="69">
        <v>0</v>
      </c>
      <c r="CX53" s="69">
        <v>0</v>
      </c>
      <c r="CY53" s="69">
        <v>0</v>
      </c>
      <c r="CZ53" s="69">
        <v>0</v>
      </c>
      <c r="DA53" s="85">
        <v>0</v>
      </c>
      <c r="DB53" s="69">
        <v>0</v>
      </c>
      <c r="DC53" s="69">
        <v>0</v>
      </c>
      <c r="DD53" s="69">
        <v>1</v>
      </c>
      <c r="DE53" s="69">
        <v>1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69">
        <v>0</v>
      </c>
      <c r="DL53" s="85">
        <v>0</v>
      </c>
      <c r="DN53" s="85"/>
      <c r="DR53" s="70"/>
      <c r="DS53" s="87" t="s">
        <v>397</v>
      </c>
    </row>
    <row r="54" spans="1:123" x14ac:dyDescent="0.25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9"/>
        <v>7.1576282198272567</v>
      </c>
      <c r="H54" s="16">
        <f t="shared" si="10"/>
        <v>8.3423717801727442</v>
      </c>
      <c r="I54" s="11">
        <f t="shared" si="0"/>
        <v>0.33914218547776914</v>
      </c>
      <c r="J54" s="39">
        <f t="shared" si="1"/>
        <v>2.5922356147502035E-2</v>
      </c>
      <c r="K54" s="39">
        <f t="shared" ref="K54:K63" si="18">IFERROR(1/J54, "X")</f>
        <v>38.576740258865833</v>
      </c>
      <c r="L54" s="39">
        <f t="shared" ref="L54:L63" si="19">IFERROR(I54-J54, "X")</f>
        <v>0.3132198293302671</v>
      </c>
      <c r="M54" s="39">
        <f t="shared" ref="M54:M63" si="20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2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4"/>
        <v>0.52160000000000006</v>
      </c>
      <c r="BP54" s="54">
        <v>0.47839999999999999</v>
      </c>
      <c r="BQ54">
        <f t="shared" ref="BQ54:BQ63" si="21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8">
        <v>0</v>
      </c>
      <c r="CS54">
        <v>0</v>
      </c>
      <c r="CT54">
        <v>0</v>
      </c>
      <c r="CU54">
        <v>1</v>
      </c>
      <c r="CV54" s="18">
        <v>0</v>
      </c>
      <c r="CW54">
        <v>0</v>
      </c>
      <c r="CX54">
        <v>0</v>
      </c>
      <c r="CY54">
        <v>0</v>
      </c>
      <c r="CZ54">
        <v>0</v>
      </c>
      <c r="DA54" s="18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18">
        <v>0</v>
      </c>
      <c r="DN54" s="18"/>
      <c r="DS54" s="43" t="s">
        <v>397</v>
      </c>
    </row>
    <row r="55" spans="1:123" x14ac:dyDescent="0.25">
      <c r="A55">
        <v>54</v>
      </c>
      <c r="B55">
        <v>3</v>
      </c>
      <c r="C55" s="25" t="s">
        <v>469</v>
      </c>
      <c r="D55" s="12">
        <v>13.07</v>
      </c>
      <c r="E55" s="14">
        <f t="shared" ref="E55:E63" si="22">D55/F55</f>
        <v>1.8607630979498861</v>
      </c>
      <c r="F55" s="7">
        <v>7.024</v>
      </c>
      <c r="G55" s="7">
        <f t="shared" ref="G55:G63" si="23">D55-E55</f>
        <v>11.209236902050113</v>
      </c>
      <c r="H55" s="16">
        <f t="shared" ref="H55:H63" si="24">D55+E55</f>
        <v>14.930763097949887</v>
      </c>
      <c r="I55" s="11">
        <f t="shared" si="0"/>
        <v>0.19002277488018446</v>
      </c>
      <c r="J55" s="39">
        <f t="shared" si="1"/>
        <v>2.7053356332600295E-2</v>
      </c>
      <c r="K55" s="39">
        <f t="shared" si="18"/>
        <v>36.963990260793004</v>
      </c>
      <c r="L55" s="39">
        <f t="shared" si="19"/>
        <v>0.16296941854758418</v>
      </c>
      <c r="M55" s="39">
        <f t="shared" si="20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2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5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6">1-SUM(BH55:BK55)</f>
        <v>0.13629999999999998</v>
      </c>
      <c r="BM55" s="57">
        <v>1</v>
      </c>
      <c r="BN55" s="18">
        <v>0</v>
      </c>
      <c r="BO55" s="53">
        <f t="shared" ref="BO55:BO63" si="27">1-BP55</f>
        <v>0.52160000000000006</v>
      </c>
      <c r="BP55" s="54">
        <v>0.47839999999999999</v>
      </c>
      <c r="BQ55">
        <f t="shared" si="21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 s="18">
        <v>0</v>
      </c>
      <c r="CS55">
        <v>0</v>
      </c>
      <c r="CT55">
        <v>0</v>
      </c>
      <c r="CU55">
        <v>1</v>
      </c>
      <c r="CV55" s="18">
        <v>0</v>
      </c>
      <c r="CW55">
        <v>1</v>
      </c>
      <c r="CX55">
        <v>0</v>
      </c>
      <c r="CY55">
        <v>0</v>
      </c>
      <c r="CZ55">
        <v>0</v>
      </c>
      <c r="DA55" s="18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18">
        <v>0</v>
      </c>
      <c r="DN55" s="18"/>
      <c r="DS55" s="43" t="s">
        <v>397</v>
      </c>
    </row>
    <row r="56" spans="1:123" x14ac:dyDescent="0.25">
      <c r="A56">
        <v>55</v>
      </c>
      <c r="B56">
        <v>3</v>
      </c>
      <c r="C56" s="25" t="s">
        <v>469</v>
      </c>
      <c r="D56" s="12">
        <v>7.2</v>
      </c>
      <c r="E56" s="14">
        <f t="shared" si="22"/>
        <v>0.59990001666388937</v>
      </c>
      <c r="F56" s="7">
        <v>12.002000000000001</v>
      </c>
      <c r="G56" s="7">
        <f t="shared" si="23"/>
        <v>6.6000999833361105</v>
      </c>
      <c r="H56" s="16">
        <f t="shared" si="24"/>
        <v>7.7999000166638899</v>
      </c>
      <c r="I56" s="11">
        <f t="shared" si="0"/>
        <v>0.31507412029987036</v>
      </c>
      <c r="J56" s="39">
        <f t="shared" si="1"/>
        <v>2.6251801391423957E-2</v>
      </c>
      <c r="K56" s="39">
        <f t="shared" si="18"/>
        <v>38.092624010430157</v>
      </c>
      <c r="L56" s="39">
        <f t="shared" si="19"/>
        <v>0.2888223189084464</v>
      </c>
      <c r="M56" s="39">
        <f t="shared" si="20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2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5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6"/>
        <v>0.13629999999999998</v>
      </c>
      <c r="BM56" s="57">
        <v>1</v>
      </c>
      <c r="BN56" s="18">
        <v>0</v>
      </c>
      <c r="BO56" s="53">
        <f t="shared" si="27"/>
        <v>0.52160000000000006</v>
      </c>
      <c r="BP56" s="54">
        <v>0.47839999999999999</v>
      </c>
      <c r="BQ56">
        <f t="shared" si="21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8">
        <v>0</v>
      </c>
      <c r="CS56">
        <v>0</v>
      </c>
      <c r="CT56">
        <v>0</v>
      </c>
      <c r="CU56">
        <v>1</v>
      </c>
      <c r="CV56" s="18">
        <v>0</v>
      </c>
      <c r="CW56">
        <v>0</v>
      </c>
      <c r="CX56">
        <v>0</v>
      </c>
      <c r="CY56">
        <v>0</v>
      </c>
      <c r="CZ56">
        <v>0</v>
      </c>
      <c r="DA56" s="18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 s="18">
        <v>1</v>
      </c>
      <c r="DN56" s="18"/>
      <c r="DS56" s="43" t="s">
        <v>397</v>
      </c>
    </row>
    <row r="57" spans="1:123" x14ac:dyDescent="0.25">
      <c r="A57">
        <v>56</v>
      </c>
      <c r="B57">
        <v>3</v>
      </c>
      <c r="C57" s="25" t="s">
        <v>469</v>
      </c>
      <c r="D57" s="12">
        <v>12.06</v>
      </c>
      <c r="E57" s="14">
        <f t="shared" si="22"/>
        <v>1.8116268589454709</v>
      </c>
      <c r="F57" s="7">
        <v>6.657</v>
      </c>
      <c r="G57" s="7">
        <f t="shared" si="23"/>
        <v>10.248373141054529</v>
      </c>
      <c r="H57" s="16">
        <f t="shared" si="24"/>
        <v>13.871626858945472</v>
      </c>
      <c r="I57" s="11">
        <f t="shared" si="0"/>
        <v>0.18109237057577759</v>
      </c>
      <c r="J57" s="39">
        <f t="shared" si="1"/>
        <v>2.7203300371905898E-2</v>
      </c>
      <c r="K57" s="39">
        <f t="shared" si="18"/>
        <v>36.760245497003964</v>
      </c>
      <c r="L57" s="39">
        <f t="shared" si="19"/>
        <v>0.15388907020387169</v>
      </c>
      <c r="M57" s="39">
        <f t="shared" si="20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2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5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6"/>
        <v>0.13629999999999998</v>
      </c>
      <c r="BM57" s="57">
        <v>1</v>
      </c>
      <c r="BN57" s="18">
        <v>0</v>
      </c>
      <c r="BO57" s="53">
        <f t="shared" si="27"/>
        <v>0.52160000000000006</v>
      </c>
      <c r="BP57" s="54">
        <v>0.47839999999999999</v>
      </c>
      <c r="BQ57">
        <f t="shared" si="21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 s="18">
        <v>0</v>
      </c>
      <c r="CS57">
        <v>0</v>
      </c>
      <c r="CT57">
        <v>0</v>
      </c>
      <c r="CU57">
        <v>1</v>
      </c>
      <c r="CV57" s="18">
        <v>0</v>
      </c>
      <c r="CW57">
        <v>1</v>
      </c>
      <c r="CX57">
        <v>0</v>
      </c>
      <c r="CY57">
        <v>0</v>
      </c>
      <c r="CZ57">
        <v>0</v>
      </c>
      <c r="DA57" s="18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 s="18">
        <v>1</v>
      </c>
      <c r="DN57" s="18"/>
      <c r="DS57" s="43" t="s">
        <v>397</v>
      </c>
    </row>
    <row r="58" spans="1:123" x14ac:dyDescent="0.25">
      <c r="A58">
        <v>57</v>
      </c>
      <c r="B58">
        <v>3</v>
      </c>
      <c r="C58" s="25" t="s">
        <v>469</v>
      </c>
      <c r="D58" s="12">
        <v>7.87</v>
      </c>
      <c r="E58" s="14">
        <f t="shared" si="22"/>
        <v>0.58240213128098872</v>
      </c>
      <c r="F58" s="7">
        <v>13.513</v>
      </c>
      <c r="G58" s="7">
        <f t="shared" si="23"/>
        <v>7.2875978687190113</v>
      </c>
      <c r="H58" s="16">
        <f t="shared" si="24"/>
        <v>8.4524021312809889</v>
      </c>
      <c r="I58" s="11">
        <f t="shared" si="0"/>
        <v>0.34906695957381573</v>
      </c>
      <c r="J58" s="39">
        <f t="shared" si="1"/>
        <v>2.5831936622053998E-2</v>
      </c>
      <c r="K58" s="39">
        <f t="shared" si="18"/>
        <v>38.711770419344042</v>
      </c>
      <c r="L58" s="39">
        <f t="shared" si="19"/>
        <v>0.32323502295176171</v>
      </c>
      <c r="M58" s="39">
        <f t="shared" si="20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28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5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6"/>
        <v>0.13629999999999998</v>
      </c>
      <c r="BM58" s="57">
        <v>1</v>
      </c>
      <c r="BN58" s="18">
        <v>0</v>
      </c>
      <c r="BO58" s="53">
        <f t="shared" si="27"/>
        <v>0.52160000000000006</v>
      </c>
      <c r="BP58" s="54">
        <v>0.47839999999999999</v>
      </c>
      <c r="BQ58">
        <f t="shared" si="21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s="18">
        <v>0</v>
      </c>
      <c r="CS58">
        <v>0</v>
      </c>
      <c r="CT58">
        <v>0</v>
      </c>
      <c r="CU58">
        <v>0</v>
      </c>
      <c r="CV58" s="18">
        <v>0</v>
      </c>
      <c r="CW58">
        <v>0</v>
      </c>
      <c r="CX58">
        <v>0</v>
      </c>
      <c r="CY58">
        <v>0</v>
      </c>
      <c r="CZ58">
        <v>0</v>
      </c>
      <c r="DA58" s="1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1</v>
      </c>
      <c r="DI58">
        <v>1</v>
      </c>
      <c r="DJ58">
        <v>1</v>
      </c>
      <c r="DK58">
        <v>0</v>
      </c>
      <c r="DL58" s="18">
        <v>1</v>
      </c>
      <c r="DN58" s="18"/>
      <c r="DS58" s="43" t="s">
        <v>397</v>
      </c>
    </row>
    <row r="59" spans="1:123" x14ac:dyDescent="0.25">
      <c r="A59">
        <v>58</v>
      </c>
      <c r="B59">
        <v>3</v>
      </c>
      <c r="C59" s="25" t="s">
        <v>469</v>
      </c>
      <c r="D59" s="12">
        <v>7.27</v>
      </c>
      <c r="E59" s="14">
        <f t="shared" si="22"/>
        <v>0.59187494911666527</v>
      </c>
      <c r="F59" s="7">
        <v>12.282999999999999</v>
      </c>
      <c r="G59" s="7">
        <f t="shared" si="23"/>
        <v>6.6781250508833345</v>
      </c>
      <c r="H59" s="16">
        <f t="shared" si="24"/>
        <v>7.8618749491166646</v>
      </c>
      <c r="I59" s="11">
        <f t="shared" si="0"/>
        <v>0.32180570593240293</v>
      </c>
      <c r="J59" s="39">
        <f t="shared" si="1"/>
        <v>2.6199275904290723E-2</v>
      </c>
      <c r="K59" s="39">
        <f t="shared" si="18"/>
        <v>38.168993816971387</v>
      </c>
      <c r="L59" s="39">
        <f t="shared" si="19"/>
        <v>0.29560643002811221</v>
      </c>
      <c r="M59" s="39">
        <f t="shared" si="20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28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5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6"/>
        <v>0.13629999999999998</v>
      </c>
      <c r="BM59" s="57">
        <v>1</v>
      </c>
      <c r="BN59" s="18">
        <v>0</v>
      </c>
      <c r="BO59" s="53">
        <f t="shared" si="27"/>
        <v>0.52160000000000006</v>
      </c>
      <c r="BP59" s="54">
        <v>0.47839999999999999</v>
      </c>
      <c r="BQ59">
        <f t="shared" si="21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18">
        <v>0</v>
      </c>
      <c r="CS59">
        <v>0</v>
      </c>
      <c r="CT59">
        <v>0</v>
      </c>
      <c r="CU59">
        <v>0</v>
      </c>
      <c r="CV59" s="18">
        <v>0</v>
      </c>
      <c r="CW59">
        <v>0</v>
      </c>
      <c r="CX59">
        <v>0</v>
      </c>
      <c r="CY59">
        <v>0</v>
      </c>
      <c r="CZ59">
        <v>0</v>
      </c>
      <c r="DA59" s="18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 s="18">
        <v>1</v>
      </c>
      <c r="DN59" s="18"/>
      <c r="DS59" s="43" t="s">
        <v>397</v>
      </c>
    </row>
    <row r="60" spans="1:123" x14ac:dyDescent="0.25">
      <c r="A60">
        <v>59</v>
      </c>
      <c r="B60">
        <v>3</v>
      </c>
      <c r="C60" s="25" t="s">
        <v>469</v>
      </c>
      <c r="D60" s="12">
        <v>7.7720000000000002</v>
      </c>
      <c r="E60" s="14">
        <f t="shared" si="22"/>
        <v>0.60047902341033765</v>
      </c>
      <c r="F60" s="7">
        <v>12.943</v>
      </c>
      <c r="G60" s="7">
        <f t="shared" si="23"/>
        <v>7.1715209765896626</v>
      </c>
      <c r="H60" s="16">
        <f t="shared" si="24"/>
        <v>8.3724790234103388</v>
      </c>
      <c r="I60" s="11">
        <f t="shared" si="0"/>
        <v>0.33603774798577535</v>
      </c>
      <c r="J60" s="39">
        <f t="shared" si="1"/>
        <v>2.5962894845536221E-2</v>
      </c>
      <c r="K60" s="39">
        <f t="shared" si="18"/>
        <v>38.516506188905552</v>
      </c>
      <c r="L60" s="39">
        <f t="shared" si="19"/>
        <v>0.31007485314023914</v>
      </c>
      <c r="M60" s="39">
        <f t="shared" si="20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28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5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6"/>
        <v>0.13629999999999998</v>
      </c>
      <c r="BM60" s="57">
        <v>1</v>
      </c>
      <c r="BN60" s="18">
        <v>0</v>
      </c>
      <c r="BO60" s="53">
        <f t="shared" si="27"/>
        <v>0.52160000000000006</v>
      </c>
      <c r="BP60" s="54">
        <v>0.47839999999999999</v>
      </c>
      <c r="BQ60">
        <f t="shared" si="21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8">
        <v>0</v>
      </c>
      <c r="CS60">
        <v>0</v>
      </c>
      <c r="CT60">
        <v>1</v>
      </c>
      <c r="CU60">
        <v>0</v>
      </c>
      <c r="CV60" s="18">
        <v>0</v>
      </c>
      <c r="CW60">
        <v>0</v>
      </c>
      <c r="CX60">
        <v>0</v>
      </c>
      <c r="CY60">
        <v>0</v>
      </c>
      <c r="CZ60">
        <v>0</v>
      </c>
      <c r="DA60" s="18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 s="18">
        <v>1</v>
      </c>
      <c r="DN60" s="18"/>
      <c r="DS60" s="43" t="s">
        <v>397</v>
      </c>
    </row>
    <row r="61" spans="1:123" x14ac:dyDescent="0.25">
      <c r="A61">
        <v>60</v>
      </c>
      <c r="B61">
        <v>3</v>
      </c>
      <c r="C61" s="25" t="s">
        <v>469</v>
      </c>
      <c r="D61" s="12">
        <v>12.96</v>
      </c>
      <c r="E61" s="14">
        <f t="shared" si="22"/>
        <v>1.8861883277543299</v>
      </c>
      <c r="F61" s="7">
        <v>6.8710000000000004</v>
      </c>
      <c r="G61" s="7">
        <f t="shared" si="23"/>
        <v>11.073811672245672</v>
      </c>
      <c r="H61" s="16">
        <f t="shared" si="24"/>
        <v>14.84618832775433</v>
      </c>
      <c r="I61" s="11">
        <f t="shared" si="0"/>
        <v>0.18678295696006994</v>
      </c>
      <c r="J61" s="39">
        <f t="shared" si="1"/>
        <v>2.7184246392092843E-2</v>
      </c>
      <c r="K61" s="39">
        <f t="shared" si="18"/>
        <v>36.786011485345895</v>
      </c>
      <c r="L61" s="39">
        <f t="shared" si="19"/>
        <v>0.15959871056797709</v>
      </c>
      <c r="M61" s="39">
        <f t="shared" si="20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28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5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6"/>
        <v>0.13629999999999998</v>
      </c>
      <c r="BM61" s="57">
        <v>1</v>
      </c>
      <c r="BN61" s="18">
        <v>0</v>
      </c>
      <c r="BO61" s="53">
        <f t="shared" si="27"/>
        <v>0.52160000000000006</v>
      </c>
      <c r="BP61" s="54">
        <v>0.47839999999999999</v>
      </c>
      <c r="BQ61">
        <f t="shared" si="21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 s="18">
        <v>0</v>
      </c>
      <c r="CS61">
        <v>0</v>
      </c>
      <c r="CT61">
        <v>1</v>
      </c>
      <c r="CU61">
        <v>0</v>
      </c>
      <c r="CV61" s="18">
        <v>0</v>
      </c>
      <c r="CW61">
        <v>1</v>
      </c>
      <c r="CX61">
        <v>0</v>
      </c>
      <c r="CY61">
        <v>0</v>
      </c>
      <c r="CZ61">
        <v>0</v>
      </c>
      <c r="DA61" s="18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 s="18">
        <v>1</v>
      </c>
      <c r="DN61" s="18"/>
      <c r="DS61" s="43" t="s">
        <v>397</v>
      </c>
    </row>
    <row r="62" spans="1:123" x14ac:dyDescent="0.25">
      <c r="A62">
        <v>61</v>
      </c>
      <c r="B62">
        <v>3</v>
      </c>
      <c r="C62" s="25" t="s">
        <v>469</v>
      </c>
      <c r="D62" s="12">
        <v>7.18</v>
      </c>
      <c r="E62" s="14">
        <f t="shared" si="22"/>
        <v>0.60224794497567513</v>
      </c>
      <c r="F62" s="7">
        <v>11.922000000000001</v>
      </c>
      <c r="G62" s="7">
        <f t="shared" si="23"/>
        <v>6.5777520550243249</v>
      </c>
      <c r="H62" s="16">
        <f t="shared" si="24"/>
        <v>7.7822479449756745</v>
      </c>
      <c r="I62" s="11">
        <f t="shared" si="0"/>
        <v>0.31221257172325378</v>
      </c>
      <c r="J62" s="39">
        <f t="shared" si="1"/>
        <v>2.6187935893579414E-2</v>
      </c>
      <c r="K62" s="39">
        <f t="shared" si="18"/>
        <v>38.185521916035142</v>
      </c>
      <c r="L62" s="39">
        <f t="shared" si="19"/>
        <v>0.28602463582967436</v>
      </c>
      <c r="M62" s="39">
        <f t="shared" si="20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28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5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6"/>
        <v>0.13629999999999998</v>
      </c>
      <c r="BM62" s="57">
        <v>1</v>
      </c>
      <c r="BN62" s="18">
        <v>0</v>
      </c>
      <c r="BO62" s="53">
        <f t="shared" si="27"/>
        <v>0.52160000000000006</v>
      </c>
      <c r="BP62" s="54">
        <v>0.47839999999999999</v>
      </c>
      <c r="BQ62">
        <f t="shared" si="21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18">
        <v>0</v>
      </c>
      <c r="CS62">
        <v>0</v>
      </c>
      <c r="CT62">
        <v>1</v>
      </c>
      <c r="CU62">
        <v>0</v>
      </c>
      <c r="CV62" s="18">
        <v>0</v>
      </c>
      <c r="CW62">
        <v>0</v>
      </c>
      <c r="CX62">
        <v>0</v>
      </c>
      <c r="CY62">
        <v>0</v>
      </c>
      <c r="CZ62">
        <v>0</v>
      </c>
      <c r="DA62" s="18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 s="18">
        <v>1</v>
      </c>
      <c r="DN62" s="18"/>
      <c r="DS62" s="43" t="s">
        <v>397</v>
      </c>
    </row>
    <row r="63" spans="1:123" s="69" customFormat="1" x14ac:dyDescent="0.25">
      <c r="A63" s="69">
        <v>62</v>
      </c>
      <c r="B63" s="69">
        <v>3</v>
      </c>
      <c r="C63" s="70" t="s">
        <v>469</v>
      </c>
      <c r="D63" s="71">
        <v>11.97</v>
      </c>
      <c r="E63" s="72">
        <f t="shared" si="22"/>
        <v>1.8274809160305345</v>
      </c>
      <c r="F63" s="73">
        <v>6.55</v>
      </c>
      <c r="G63" s="73">
        <f t="shared" si="23"/>
        <v>10.142519083969466</v>
      </c>
      <c r="H63" s="74">
        <f t="shared" si="24"/>
        <v>13.797480916030535</v>
      </c>
      <c r="I63" s="75">
        <f t="shared" si="0"/>
        <v>0.17834092719289177</v>
      </c>
      <c r="J63" s="76">
        <f t="shared" si="1"/>
        <v>2.7227622472197219E-2</v>
      </c>
      <c r="K63" s="76">
        <f t="shared" si="18"/>
        <v>36.727408021803008</v>
      </c>
      <c r="L63" s="76">
        <f t="shared" si="19"/>
        <v>0.15111330472069456</v>
      </c>
      <c r="M63" s="76">
        <f t="shared" si="20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28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5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6"/>
        <v>0.13629999999999998</v>
      </c>
      <c r="BM63" s="84">
        <v>1</v>
      </c>
      <c r="BN63" s="85">
        <v>0</v>
      </c>
      <c r="BO63" s="88">
        <f t="shared" si="27"/>
        <v>0.52160000000000006</v>
      </c>
      <c r="BP63" s="86">
        <v>0.47839999999999999</v>
      </c>
      <c r="BQ63" s="69">
        <f t="shared" si="21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0</v>
      </c>
      <c r="CO63" s="69">
        <v>1</v>
      </c>
      <c r="CP63" s="69">
        <v>0</v>
      </c>
      <c r="CQ63" s="69">
        <v>0</v>
      </c>
      <c r="CR63" s="85">
        <v>0</v>
      </c>
      <c r="CS63" s="69">
        <v>0</v>
      </c>
      <c r="CT63" s="69">
        <v>1</v>
      </c>
      <c r="CU63" s="69">
        <v>0</v>
      </c>
      <c r="CV63" s="85">
        <v>0</v>
      </c>
      <c r="CW63" s="69">
        <v>1</v>
      </c>
      <c r="CX63" s="69">
        <v>0</v>
      </c>
      <c r="CY63" s="69">
        <v>0</v>
      </c>
      <c r="CZ63" s="69">
        <v>0</v>
      </c>
      <c r="DA63" s="85">
        <v>0</v>
      </c>
      <c r="DB63" s="69">
        <v>0</v>
      </c>
      <c r="DC63" s="69">
        <v>0</v>
      </c>
      <c r="DD63" s="69">
        <v>1</v>
      </c>
      <c r="DE63" s="69">
        <v>1</v>
      </c>
      <c r="DF63" s="69">
        <v>0</v>
      </c>
      <c r="DG63" s="69">
        <v>0</v>
      </c>
      <c r="DH63" s="69">
        <v>0</v>
      </c>
      <c r="DI63" s="69">
        <v>1</v>
      </c>
      <c r="DJ63" s="69">
        <v>1</v>
      </c>
      <c r="DK63" s="69">
        <v>0</v>
      </c>
      <c r="DL63" s="85">
        <v>1</v>
      </c>
      <c r="DN63" s="85"/>
      <c r="DR63" s="70"/>
      <c r="DS63" s="87" t="s">
        <v>397</v>
      </c>
    </row>
    <row r="64" spans="1:123" x14ac:dyDescent="0.25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29">D64-E64</f>
        <v>6.62</v>
      </c>
      <c r="H64" s="16">
        <f t="shared" ref="H64:H72" si="30">D64+E64</f>
        <v>6.9799999999999995</v>
      </c>
      <c r="I64" s="11">
        <f t="shared" si="0"/>
        <v>0.26682149061827387</v>
      </c>
      <c r="J64" s="39">
        <f t="shared" si="1"/>
        <v>7.0629218104837199E-3</v>
      </c>
      <c r="K64" s="39">
        <f t="shared" ref="K64:K68" si="31">IFERROR(1/J64, "X")</f>
        <v>141.58446416830895</v>
      </c>
      <c r="L64" s="39">
        <f t="shared" ref="L64:L68" si="32">IFERROR(I64-J64, "X")</f>
        <v>0.25975856880779014</v>
      </c>
      <c r="M64" s="39">
        <f t="shared" ref="M64:M68" si="33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28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18">
        <v>1</v>
      </c>
      <c r="CS64">
        <v>0</v>
      </c>
      <c r="CT64">
        <v>0</v>
      </c>
      <c r="CU64">
        <v>1</v>
      </c>
      <c r="CV64" s="18">
        <v>0</v>
      </c>
      <c r="CW64">
        <v>1</v>
      </c>
      <c r="CX64">
        <v>0</v>
      </c>
      <c r="CY64">
        <v>0</v>
      </c>
      <c r="CZ64">
        <v>0</v>
      </c>
      <c r="DA64" s="18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8">
        <v>0</v>
      </c>
      <c r="DN64" s="18"/>
      <c r="DS64" s="43" t="s">
        <v>397</v>
      </c>
    </row>
    <row r="65" spans="1:123" x14ac:dyDescent="0.25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4">D65/E65</f>
        <v>31.434782608695652</v>
      </c>
      <c r="G65" s="7">
        <f t="shared" si="29"/>
        <v>7</v>
      </c>
      <c r="H65" s="16">
        <f t="shared" si="30"/>
        <v>7.4600000000000009</v>
      </c>
      <c r="I65" s="11">
        <f t="shared" si="0"/>
        <v>0.31722953329131282</v>
      </c>
      <c r="J65" s="39">
        <f t="shared" si="1"/>
        <v>1.0091672566666935E-2</v>
      </c>
      <c r="K65" s="39">
        <f t="shared" si="31"/>
        <v>99.091601852306113</v>
      </c>
      <c r="L65" s="39">
        <f t="shared" si="32"/>
        <v>0.30713786072464588</v>
      </c>
      <c r="M65" s="39">
        <f t="shared" si="33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28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8">
        <v>1</v>
      </c>
      <c r="CS65">
        <v>0</v>
      </c>
      <c r="CT65">
        <v>0</v>
      </c>
      <c r="CU65">
        <v>1</v>
      </c>
      <c r="CV65" s="18">
        <v>0</v>
      </c>
      <c r="CW65">
        <v>1</v>
      </c>
      <c r="CX65">
        <v>0</v>
      </c>
      <c r="CY65">
        <v>0</v>
      </c>
      <c r="CZ65">
        <v>0</v>
      </c>
      <c r="DA65" s="18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18">
        <v>0</v>
      </c>
      <c r="DN65" s="18"/>
      <c r="DS65" s="43" t="s">
        <v>397</v>
      </c>
    </row>
    <row r="66" spans="1:123" x14ac:dyDescent="0.25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4"/>
        <v>23.703703703703702</v>
      </c>
      <c r="G66" s="7">
        <f t="shared" si="29"/>
        <v>6.1300000000000008</v>
      </c>
      <c r="H66" s="16">
        <f t="shared" si="30"/>
        <v>6.67</v>
      </c>
      <c r="I66" s="11">
        <f t="shared" ref="I66:I129" si="35">IFERROR(F66/SQRT(F66^2+AJ66), "X")</f>
        <v>0.23315395335818478</v>
      </c>
      <c r="J66" s="39">
        <f t="shared" ref="J66:J129" si="36">IFERROR(SQRT((1-I66^2)/AJ66), "X")</f>
        <v>9.8361824072984213E-3</v>
      </c>
      <c r="K66" s="39">
        <f t="shared" si="31"/>
        <v>101.66545907668433</v>
      </c>
      <c r="L66" s="39">
        <f t="shared" si="32"/>
        <v>0.22331777095088637</v>
      </c>
      <c r="M66" s="39">
        <f t="shared" si="33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28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8">
        <v>1</v>
      </c>
      <c r="CS66">
        <v>0</v>
      </c>
      <c r="CT66">
        <v>0</v>
      </c>
      <c r="CU66">
        <v>1</v>
      </c>
      <c r="CV66" s="18">
        <v>0</v>
      </c>
      <c r="CW66">
        <v>1</v>
      </c>
      <c r="CX66">
        <v>0</v>
      </c>
      <c r="CY66">
        <v>0</v>
      </c>
      <c r="CZ66">
        <v>0</v>
      </c>
      <c r="DA66" s="18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18">
        <v>0</v>
      </c>
      <c r="DN66" s="18"/>
      <c r="DS66" s="43" t="s">
        <v>397</v>
      </c>
    </row>
    <row r="67" spans="1:123" x14ac:dyDescent="0.25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4"/>
        <v>34.136363636363633</v>
      </c>
      <c r="G67" s="7">
        <f t="shared" si="29"/>
        <v>7.29</v>
      </c>
      <c r="H67" s="16">
        <f t="shared" si="30"/>
        <v>7.7299999999999995</v>
      </c>
      <c r="I67" s="11">
        <f t="shared" si="35"/>
        <v>0.30012044195995219</v>
      </c>
      <c r="J67" s="39">
        <f t="shared" si="36"/>
        <v>8.7918105500918095E-3</v>
      </c>
      <c r="K67" s="39">
        <f t="shared" si="31"/>
        <v>113.74221433713188</v>
      </c>
      <c r="L67" s="39">
        <f t="shared" si="32"/>
        <v>0.29132863140986037</v>
      </c>
      <c r="M67" s="39">
        <f t="shared" si="33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28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18">
        <v>1</v>
      </c>
      <c r="CS67">
        <v>0</v>
      </c>
      <c r="CT67">
        <v>0</v>
      </c>
      <c r="CU67">
        <v>1</v>
      </c>
      <c r="CV67" s="18">
        <v>0</v>
      </c>
      <c r="CW67">
        <v>1</v>
      </c>
      <c r="CX67">
        <v>0</v>
      </c>
      <c r="CY67">
        <v>0</v>
      </c>
      <c r="CZ67">
        <v>0</v>
      </c>
      <c r="DA67" s="18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18">
        <v>0</v>
      </c>
      <c r="DN67" s="18"/>
      <c r="DS67" s="43" t="s">
        <v>397</v>
      </c>
    </row>
    <row r="68" spans="1:123" s="69" customFormat="1" x14ac:dyDescent="0.25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4"/>
        <v>20.645161290322584</v>
      </c>
      <c r="G68" s="73">
        <f t="shared" si="29"/>
        <v>6.0900000000000007</v>
      </c>
      <c r="H68" s="74">
        <f t="shared" si="30"/>
        <v>6.71</v>
      </c>
      <c r="I68" s="75">
        <f t="shared" si="35"/>
        <v>0.24231105060910629</v>
      </c>
      <c r="J68" s="76">
        <f t="shared" si="36"/>
        <v>1.1736941513878585E-2</v>
      </c>
      <c r="K68" s="76">
        <f t="shared" si="31"/>
        <v>85.201072086584887</v>
      </c>
      <c r="L68" s="76">
        <f t="shared" si="32"/>
        <v>0.23057410909522771</v>
      </c>
      <c r="M68" s="76">
        <f t="shared" si="33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28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85">
        <v>1</v>
      </c>
      <c r="CS68" s="69">
        <v>0</v>
      </c>
      <c r="CT68" s="69">
        <v>0</v>
      </c>
      <c r="CU68" s="69">
        <v>1</v>
      </c>
      <c r="CV68" s="85">
        <v>0</v>
      </c>
      <c r="CW68" s="69">
        <v>1</v>
      </c>
      <c r="CX68" s="69">
        <v>0</v>
      </c>
      <c r="CY68" s="69">
        <v>0</v>
      </c>
      <c r="CZ68" s="69">
        <v>0</v>
      </c>
      <c r="DA68" s="85">
        <v>0</v>
      </c>
      <c r="DB68" s="69">
        <v>0</v>
      </c>
      <c r="DC68" s="69">
        <v>0</v>
      </c>
      <c r="DD68" s="69">
        <v>1</v>
      </c>
      <c r="DE68" s="69">
        <v>1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85">
        <v>0</v>
      </c>
      <c r="DN68" s="85"/>
      <c r="DR68" s="70"/>
      <c r="DS68" s="87" t="s">
        <v>397</v>
      </c>
    </row>
    <row r="69" spans="1:123" x14ac:dyDescent="0.25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4"/>
        <v>115.99999999999997</v>
      </c>
      <c r="G69" s="7">
        <f t="shared" si="29"/>
        <v>8.0499999999999989</v>
      </c>
      <c r="H69" s="16">
        <f t="shared" si="30"/>
        <v>8.19</v>
      </c>
      <c r="I69" s="11">
        <f t="shared" si="35"/>
        <v>0.11732222220965668</v>
      </c>
      <c r="J69" s="39">
        <f t="shared" si="36"/>
        <v>1.0113984673246269E-3</v>
      </c>
      <c r="K69" s="39">
        <f t="shared" ref="K69:K72" si="37">IFERROR(1/J69, "X")</f>
        <v>988.72999347647988</v>
      </c>
      <c r="L69" s="39">
        <f t="shared" ref="L69:L72" si="38">IFERROR(I69-J69, "X")</f>
        <v>0.11631082374233206</v>
      </c>
      <c r="M69" s="39">
        <f t="shared" ref="M69:M72" si="39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1</v>
      </c>
      <c r="AF69" s="9">
        <v>0</v>
      </c>
      <c r="AG69" s="9">
        <v>0</v>
      </c>
      <c r="AH69" s="8">
        <v>964279</v>
      </c>
      <c r="AI69" s="9">
        <f>8+23+92+16+5+1+1+1+0</f>
        <v>147</v>
      </c>
      <c r="AJ69" s="9">
        <f t="shared" si="28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1</v>
      </c>
      <c r="AU69" s="9">
        <v>0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s="18">
        <v>0</v>
      </c>
      <c r="CS69">
        <v>0</v>
      </c>
      <c r="CT69">
        <v>0</v>
      </c>
      <c r="CU69">
        <v>1</v>
      </c>
      <c r="CV69" s="18">
        <v>0</v>
      </c>
      <c r="CW69">
        <v>0</v>
      </c>
      <c r="CX69">
        <v>0</v>
      </c>
      <c r="CY69">
        <v>0</v>
      </c>
      <c r="CZ69">
        <v>0</v>
      </c>
      <c r="DA69" s="18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 s="18">
        <v>1</v>
      </c>
      <c r="DN69" s="18"/>
      <c r="DS69" s="43" t="s">
        <v>397</v>
      </c>
    </row>
    <row r="70" spans="1:123" x14ac:dyDescent="0.25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4"/>
        <v>71.900000000000006</v>
      </c>
      <c r="G70" s="7">
        <f t="shared" si="29"/>
        <v>7.0900000000000007</v>
      </c>
      <c r="H70" s="16">
        <f t="shared" si="30"/>
        <v>7.29</v>
      </c>
      <c r="I70" s="11">
        <f t="shared" si="35"/>
        <v>7.3029759659608812E-2</v>
      </c>
      <c r="J70" s="39">
        <f t="shared" si="36"/>
        <v>1.0157129298972018E-3</v>
      </c>
      <c r="K70" s="39">
        <f t="shared" si="37"/>
        <v>984.53014682131493</v>
      </c>
      <c r="L70" s="39">
        <f t="shared" si="38"/>
        <v>7.2014046729711609E-2</v>
      </c>
      <c r="M70" s="39">
        <f t="shared" si="39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1</v>
      </c>
      <c r="AF70" s="9">
        <v>0</v>
      </c>
      <c r="AG70" s="9">
        <v>0</v>
      </c>
      <c r="AH70" s="8">
        <v>964279</v>
      </c>
      <c r="AI70" s="9">
        <f>8+23+92+16+5+1+1+1+1</f>
        <v>148</v>
      </c>
      <c r="AJ70" s="9">
        <f t="shared" si="28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1</v>
      </c>
      <c r="AU70" s="9">
        <v>0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0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s="18">
        <v>0</v>
      </c>
      <c r="CS70">
        <v>0</v>
      </c>
      <c r="CT70">
        <v>0</v>
      </c>
      <c r="CU70">
        <v>1</v>
      </c>
      <c r="CV70" s="18">
        <v>0</v>
      </c>
      <c r="CW70">
        <v>0</v>
      </c>
      <c r="CX70">
        <v>0</v>
      </c>
      <c r="CY70">
        <v>0</v>
      </c>
      <c r="CZ70">
        <v>0</v>
      </c>
      <c r="DA70" s="18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1</v>
      </c>
      <c r="DK70">
        <v>0</v>
      </c>
      <c r="DL70" s="18">
        <v>1</v>
      </c>
      <c r="DN70" s="18"/>
      <c r="DS70" s="43" t="s">
        <v>397</v>
      </c>
    </row>
    <row r="71" spans="1:123" x14ac:dyDescent="0.25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4"/>
        <v>105.71428571428571</v>
      </c>
      <c r="G71" s="7">
        <f t="shared" si="29"/>
        <v>7.33</v>
      </c>
      <c r="H71" s="16">
        <f t="shared" si="30"/>
        <v>7.4700000000000006</v>
      </c>
      <c r="I71" s="11">
        <f t="shared" si="35"/>
        <v>0.1070442492936699</v>
      </c>
      <c r="J71" s="39">
        <f t="shared" si="36"/>
        <v>1.0125807365617423E-3</v>
      </c>
      <c r="K71" s="39">
        <f t="shared" si="37"/>
        <v>987.57557189517479</v>
      </c>
      <c r="L71" s="39">
        <f t="shared" si="38"/>
        <v>0.10603166855710816</v>
      </c>
      <c r="M71" s="39">
        <f t="shared" si="39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1</v>
      </c>
      <c r="AF71" s="9">
        <v>0</v>
      </c>
      <c r="AG71" s="9">
        <v>0</v>
      </c>
      <c r="AH71" s="8">
        <v>964279</v>
      </c>
      <c r="AI71" s="9">
        <f>9+23+92+16+5+1+1+1+0</f>
        <v>148</v>
      </c>
      <c r="AJ71" s="9">
        <f t="shared" si="28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1</v>
      </c>
      <c r="AU71" s="9">
        <v>0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0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s="18">
        <v>0</v>
      </c>
      <c r="CS71">
        <v>0</v>
      </c>
      <c r="CT71">
        <v>0</v>
      </c>
      <c r="CU71">
        <v>1</v>
      </c>
      <c r="CV71" s="18">
        <v>0</v>
      </c>
      <c r="CW71">
        <v>0</v>
      </c>
      <c r="CX71">
        <v>0</v>
      </c>
      <c r="CY71">
        <v>0</v>
      </c>
      <c r="CZ71">
        <v>0</v>
      </c>
      <c r="DA71" s="18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 s="18">
        <v>0</v>
      </c>
      <c r="DN71" s="18"/>
      <c r="DS71" s="43" t="s">
        <v>397</v>
      </c>
    </row>
    <row r="72" spans="1:123" x14ac:dyDescent="0.25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4"/>
        <v>64.5</v>
      </c>
      <c r="G72" s="7">
        <f t="shared" si="29"/>
        <v>6.3500000000000005</v>
      </c>
      <c r="H72" s="16">
        <f t="shared" si="30"/>
        <v>6.55</v>
      </c>
      <c r="I72" s="11">
        <f t="shared" si="35"/>
        <v>6.554765504121858E-2</v>
      </c>
      <c r="J72" s="39">
        <f t="shared" si="36"/>
        <v>1.0162427138173424E-3</v>
      </c>
      <c r="K72" s="39">
        <f t="shared" si="37"/>
        <v>984.01689518015894</v>
      </c>
      <c r="L72" s="39">
        <f t="shared" si="38"/>
        <v>6.4531412327401241E-2</v>
      </c>
      <c r="M72" s="39">
        <f t="shared" si="39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1</v>
      </c>
      <c r="AF72" s="9">
        <v>0</v>
      </c>
      <c r="AG72" s="9">
        <v>0</v>
      </c>
      <c r="AH72" s="8">
        <v>964279</v>
      </c>
      <c r="AI72" s="9">
        <f>9+23+92+16+5+1+1+1+1</f>
        <v>149</v>
      </c>
      <c r="AJ72" s="9">
        <f t="shared" si="28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1</v>
      </c>
      <c r="AU72" s="9">
        <v>0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0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s="18">
        <v>0</v>
      </c>
      <c r="CS72">
        <v>0</v>
      </c>
      <c r="CT72">
        <v>0</v>
      </c>
      <c r="CU72">
        <v>1</v>
      </c>
      <c r="CV72" s="18">
        <v>0</v>
      </c>
      <c r="CW72">
        <v>0</v>
      </c>
      <c r="CX72">
        <v>0</v>
      </c>
      <c r="CY72">
        <v>0</v>
      </c>
      <c r="CZ72">
        <v>0</v>
      </c>
      <c r="DA72" s="18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1</v>
      </c>
      <c r="DK72">
        <v>0</v>
      </c>
      <c r="DL72" s="18">
        <v>0</v>
      </c>
      <c r="DN72" s="18"/>
      <c r="DS72" s="43" t="s">
        <v>397</v>
      </c>
    </row>
    <row r="73" spans="1:123" x14ac:dyDescent="0.25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41">D73/E73</f>
        <v>6.8461538461538467</v>
      </c>
      <c r="G73" s="7">
        <f t="shared" ref="G73:G76" si="42">D73-E73</f>
        <v>6.84</v>
      </c>
      <c r="H73" s="16">
        <f t="shared" ref="H73:H76" si="43">D73+E73</f>
        <v>9.18</v>
      </c>
      <c r="I73" s="11">
        <f t="shared" si="35"/>
        <v>6.9447151564347356E-3</v>
      </c>
      <c r="J73" s="39">
        <f t="shared" si="36"/>
        <v>1.0143965958837253E-3</v>
      </c>
      <c r="K73" s="39">
        <f t="shared" ref="K73:K76" si="44">IFERROR(1/J73, "X")</f>
        <v>985.8077245703065</v>
      </c>
      <c r="L73" s="39">
        <f t="shared" ref="L73:L76" si="45">IFERROR(I73-J73, "X")</f>
        <v>5.9303185605510105E-3</v>
      </c>
      <c r="M73" s="39">
        <f t="shared" ref="M73:M76" si="46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1</v>
      </c>
      <c r="AF73" s="9">
        <v>0</v>
      </c>
      <c r="AG73" s="9">
        <v>0</v>
      </c>
      <c r="AH73" s="8">
        <v>971893</v>
      </c>
      <c r="AI73" s="9">
        <f>6+23+92+0+0+1+0+0</f>
        <v>122</v>
      </c>
      <c r="AJ73" s="9">
        <f t="shared" si="28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1</v>
      </c>
      <c r="AU73" s="9">
        <v>0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0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s="18">
        <v>0</v>
      </c>
      <c r="CS73">
        <v>0</v>
      </c>
      <c r="CT73">
        <v>0</v>
      </c>
      <c r="CU73">
        <v>1</v>
      </c>
      <c r="CV73" s="18">
        <v>0</v>
      </c>
      <c r="CW73">
        <v>0</v>
      </c>
      <c r="CX73">
        <v>0</v>
      </c>
      <c r="CY73">
        <v>0</v>
      </c>
      <c r="CZ73">
        <v>0</v>
      </c>
      <c r="DA73" s="18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s="18">
        <v>0</v>
      </c>
      <c r="DN73" s="18"/>
      <c r="DS73" s="43" t="s">
        <v>397</v>
      </c>
    </row>
    <row r="74" spans="1:123" x14ac:dyDescent="0.25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41"/>
        <v>8.3411764705882359</v>
      </c>
      <c r="G74" s="7">
        <f t="shared" si="42"/>
        <v>6.24</v>
      </c>
      <c r="H74" s="16">
        <f t="shared" si="43"/>
        <v>7.9399999999999995</v>
      </c>
      <c r="I74" s="11">
        <f t="shared" si="35"/>
        <v>8.4946221700158073E-3</v>
      </c>
      <c r="J74" s="39">
        <f t="shared" si="36"/>
        <v>1.01839616988906E-3</v>
      </c>
      <c r="K74" s="39">
        <f t="shared" si="44"/>
        <v>981.93613602154062</v>
      </c>
      <c r="L74" s="39">
        <f t="shared" si="45"/>
        <v>7.4762260001267474E-3</v>
      </c>
      <c r="M74" s="39">
        <f t="shared" si="46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1</v>
      </c>
      <c r="AF74" s="9">
        <v>0</v>
      </c>
      <c r="AG74" s="9">
        <v>0</v>
      </c>
      <c r="AH74" s="8">
        <v>964279</v>
      </c>
      <c r="AI74" s="9">
        <f>10+23+92+16+5+1+1+1</f>
        <v>149</v>
      </c>
      <c r="AJ74" s="9">
        <f t="shared" si="28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1</v>
      </c>
      <c r="AU74" s="9">
        <v>0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0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18">
        <v>0</v>
      </c>
      <c r="CS74">
        <v>0</v>
      </c>
      <c r="CT74">
        <v>0</v>
      </c>
      <c r="CU74">
        <v>1</v>
      </c>
      <c r="CV74" s="18">
        <v>0</v>
      </c>
      <c r="CW74">
        <v>0</v>
      </c>
      <c r="CX74">
        <v>0</v>
      </c>
      <c r="CY74">
        <v>0</v>
      </c>
      <c r="CZ74">
        <v>0</v>
      </c>
      <c r="DA74" s="18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1</v>
      </c>
      <c r="DK74">
        <v>0</v>
      </c>
      <c r="DL74" s="18">
        <v>0</v>
      </c>
      <c r="DN74" s="18"/>
      <c r="DS74" s="43" t="s">
        <v>397</v>
      </c>
    </row>
    <row r="75" spans="1:123" x14ac:dyDescent="0.25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41"/>
        <v>8.329411764705883</v>
      </c>
      <c r="G75" s="7">
        <f t="shared" si="42"/>
        <v>6.23</v>
      </c>
      <c r="H75" s="16">
        <f t="shared" si="43"/>
        <v>7.93</v>
      </c>
      <c r="I75" s="11">
        <f t="shared" si="35"/>
        <v>8.4826463001277368E-3</v>
      </c>
      <c r="J75" s="39">
        <f t="shared" si="36"/>
        <v>1.018396801569008E-3</v>
      </c>
      <c r="K75" s="39">
        <f t="shared" si="44"/>
        <v>981.9355269570126</v>
      </c>
      <c r="L75" s="39">
        <f t="shared" si="45"/>
        <v>7.4642494985587291E-3</v>
      </c>
      <c r="M75" s="39">
        <f t="shared" si="46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1</v>
      </c>
      <c r="AF75" s="9">
        <v>0</v>
      </c>
      <c r="AG75" s="9">
        <v>0</v>
      </c>
      <c r="AH75" s="8">
        <v>964279</v>
      </c>
      <c r="AI75" s="9">
        <f>11+23+92+16+5+1+1+1</f>
        <v>150</v>
      </c>
      <c r="AJ75" s="9">
        <f t="shared" si="28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1</v>
      </c>
      <c r="AU75" s="9">
        <v>0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0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18">
        <v>0</v>
      </c>
      <c r="CS75">
        <v>0</v>
      </c>
      <c r="CT75">
        <v>0</v>
      </c>
      <c r="CU75">
        <v>1</v>
      </c>
      <c r="CV75" s="18">
        <v>0</v>
      </c>
      <c r="CW75">
        <v>0</v>
      </c>
      <c r="CX75">
        <v>0</v>
      </c>
      <c r="CY75">
        <v>0</v>
      </c>
      <c r="CZ75">
        <v>0</v>
      </c>
      <c r="DA75" s="18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 s="18">
        <v>0</v>
      </c>
      <c r="DN75" s="18"/>
      <c r="DS75" s="43" t="s">
        <v>397</v>
      </c>
    </row>
    <row r="76" spans="1:123" s="69" customFormat="1" x14ac:dyDescent="0.25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41"/>
        <v>6.9111111111111105</v>
      </c>
      <c r="G76" s="73">
        <f t="shared" si="42"/>
        <v>5.3199999999999994</v>
      </c>
      <c r="H76" s="74">
        <f t="shared" si="43"/>
        <v>7.12</v>
      </c>
      <c r="I76" s="75">
        <f t="shared" si="35"/>
        <v>7.0383359948511404E-3</v>
      </c>
      <c r="J76" s="76">
        <f t="shared" si="36"/>
        <v>1.0184087452356956E-3</v>
      </c>
      <c r="K76" s="76">
        <f t="shared" si="44"/>
        <v>981.92401103995314</v>
      </c>
      <c r="L76" s="76">
        <f t="shared" si="45"/>
        <v>6.0199272496154451E-3</v>
      </c>
      <c r="M76" s="76">
        <f t="shared" si="46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1</v>
      </c>
      <c r="AF76" s="79">
        <v>0</v>
      </c>
      <c r="AG76" s="79">
        <v>0</v>
      </c>
      <c r="AH76" s="78">
        <v>964279</v>
      </c>
      <c r="AI76" s="79">
        <f>12+23+92+16+5+1+1+1</f>
        <v>151</v>
      </c>
      <c r="AJ76" s="79">
        <f t="shared" si="28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1</v>
      </c>
      <c r="AU76" s="79">
        <v>0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0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85">
        <v>0</v>
      </c>
      <c r="CS76" s="69">
        <v>0</v>
      </c>
      <c r="CT76" s="69">
        <v>0</v>
      </c>
      <c r="CU76" s="69">
        <v>1</v>
      </c>
      <c r="CV76" s="85">
        <v>0</v>
      </c>
      <c r="CW76" s="69">
        <v>0</v>
      </c>
      <c r="CX76" s="69">
        <v>0</v>
      </c>
      <c r="CY76" s="69">
        <v>0</v>
      </c>
      <c r="CZ76" s="69">
        <v>0</v>
      </c>
      <c r="DA76" s="85">
        <v>0</v>
      </c>
      <c r="DB76" s="69">
        <v>0</v>
      </c>
      <c r="DC76" s="69">
        <v>0</v>
      </c>
      <c r="DD76" s="69">
        <v>1</v>
      </c>
      <c r="DE76" s="69">
        <v>1</v>
      </c>
      <c r="DF76" s="69">
        <v>0</v>
      </c>
      <c r="DG76" s="69">
        <v>0</v>
      </c>
      <c r="DH76" s="69">
        <v>1</v>
      </c>
      <c r="DI76" s="69">
        <v>1</v>
      </c>
      <c r="DJ76" s="69">
        <v>1</v>
      </c>
      <c r="DK76" s="69">
        <v>0</v>
      </c>
      <c r="DL76" s="85">
        <v>1</v>
      </c>
      <c r="DN76" s="85"/>
      <c r="DR76" s="70"/>
      <c r="DS76" s="87" t="s">
        <v>397</v>
      </c>
    </row>
    <row r="77" spans="1:123" x14ac:dyDescent="0.25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47">D77-E77</f>
        <v>-0.93300826393946101</v>
      </c>
      <c r="H77" s="16">
        <f t="shared" ref="H77:H80" si="48">D77+E77</f>
        <v>4.1330082639394607</v>
      </c>
      <c r="I77" s="11">
        <f t="shared" si="35"/>
        <v>2.1204298527480476E-2</v>
      </c>
      <c r="J77" s="39">
        <f t="shared" si="36"/>
        <v>3.3569164625717123E-2</v>
      </c>
      <c r="K77" s="39">
        <f t="shared" ref="K77:K80" si="49">IFERROR(1/J77, "X")</f>
        <v>29.789242930218954</v>
      </c>
      <c r="L77" s="39">
        <f t="shared" ref="L77:L80" si="50">IFERROR(I77-J77, "X")</f>
        <v>-1.2364866098236647E-2</v>
      </c>
      <c r="M77" s="39">
        <f t="shared" ref="M77:M80" si="51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0</v>
      </c>
      <c r="AD77" s="9">
        <v>1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28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s="18">
        <v>0</v>
      </c>
      <c r="CS77">
        <v>0</v>
      </c>
      <c r="CT77">
        <v>0</v>
      </c>
      <c r="CU77">
        <v>0</v>
      </c>
      <c r="CV77" s="18">
        <v>1</v>
      </c>
      <c r="CW77">
        <v>0</v>
      </c>
      <c r="CX77">
        <v>0</v>
      </c>
      <c r="CY77">
        <v>0</v>
      </c>
      <c r="CZ77">
        <v>0</v>
      </c>
      <c r="DA77" s="18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18">
        <v>0</v>
      </c>
      <c r="DN77" s="18"/>
      <c r="DS77" s="43" t="s">
        <v>397</v>
      </c>
    </row>
    <row r="78" spans="1:123" x14ac:dyDescent="0.25">
      <c r="A78">
        <v>77</v>
      </c>
      <c r="B78">
        <v>6</v>
      </c>
      <c r="C78" s="25" t="s">
        <v>474</v>
      </c>
      <c r="D78" s="12">
        <v>12.7</v>
      </c>
      <c r="E78" s="14">
        <f t="shared" ref="E78:E80" si="52">D78/F78</f>
        <v>2.2898561177022105</v>
      </c>
      <c r="F78" s="7">
        <v>5.5461999999999998</v>
      </c>
      <c r="G78" s="7">
        <f t="shared" si="47"/>
        <v>10.410143882297788</v>
      </c>
      <c r="H78" s="16">
        <f t="shared" si="48"/>
        <v>14.98985611770221</v>
      </c>
      <c r="I78" s="11">
        <f t="shared" si="35"/>
        <v>0.18307577644744008</v>
      </c>
      <c r="J78" s="39">
        <f t="shared" si="36"/>
        <v>3.3009227299311251E-2</v>
      </c>
      <c r="K78" s="39">
        <f t="shared" si="49"/>
        <v>30.294559485821875</v>
      </c>
      <c r="L78" s="39">
        <f t="shared" si="50"/>
        <v>0.15006654914812884</v>
      </c>
      <c r="M78" s="39">
        <f t="shared" si="51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0</v>
      </c>
      <c r="AD78" s="9">
        <v>1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28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8">
        <v>0</v>
      </c>
      <c r="CS78">
        <v>0</v>
      </c>
      <c r="CT78">
        <v>0</v>
      </c>
      <c r="CU78">
        <v>0</v>
      </c>
      <c r="CV78" s="18">
        <v>1</v>
      </c>
      <c r="CW78">
        <v>0</v>
      </c>
      <c r="CX78">
        <v>0</v>
      </c>
      <c r="CY78">
        <v>0</v>
      </c>
      <c r="CZ78">
        <v>0</v>
      </c>
      <c r="DA78" s="1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18">
        <v>0</v>
      </c>
      <c r="DN78" s="18"/>
      <c r="DS78" s="43" t="s">
        <v>397</v>
      </c>
    </row>
    <row r="79" spans="1:123" x14ac:dyDescent="0.25">
      <c r="A79">
        <v>78</v>
      </c>
      <c r="B79">
        <v>6</v>
      </c>
      <c r="C79" s="25" t="s">
        <v>474</v>
      </c>
      <c r="D79" s="12">
        <v>10.7</v>
      </c>
      <c r="E79" s="14">
        <f t="shared" si="52"/>
        <v>0.82090468299269626</v>
      </c>
      <c r="F79" s="7">
        <v>13.0344</v>
      </c>
      <c r="G79" s="7">
        <f t="shared" si="47"/>
        <v>9.8790953170073035</v>
      </c>
      <c r="H79" s="16">
        <f t="shared" si="48"/>
        <v>11.520904682992695</v>
      </c>
      <c r="I79" s="11">
        <f t="shared" si="35"/>
        <v>0.40093595358979528</v>
      </c>
      <c r="J79" s="39">
        <f t="shared" si="36"/>
        <v>3.0759831951589284E-2</v>
      </c>
      <c r="K79" s="39">
        <f t="shared" si="49"/>
        <v>32.509930534530518</v>
      </c>
      <c r="L79" s="39">
        <f t="shared" si="50"/>
        <v>0.37017612163820601</v>
      </c>
      <c r="M79" s="39">
        <f t="shared" si="51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0</v>
      </c>
      <c r="AD79" s="9">
        <v>1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28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53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54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s="18">
        <v>0</v>
      </c>
      <c r="CS79">
        <v>0</v>
      </c>
      <c r="CT79">
        <v>0</v>
      </c>
      <c r="CU79">
        <v>0</v>
      </c>
      <c r="CV79" s="18">
        <v>1</v>
      </c>
      <c r="CW79">
        <v>0</v>
      </c>
      <c r="CX79">
        <v>0</v>
      </c>
      <c r="CY79">
        <v>0</v>
      </c>
      <c r="CZ79">
        <v>0</v>
      </c>
      <c r="DA79" s="18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18">
        <v>0</v>
      </c>
      <c r="DN79" s="18"/>
      <c r="DS79" s="43" t="s">
        <v>397</v>
      </c>
    </row>
    <row r="80" spans="1:123" s="69" customFormat="1" x14ac:dyDescent="0.25">
      <c r="A80" s="69">
        <v>79</v>
      </c>
      <c r="B80" s="69">
        <v>6</v>
      </c>
      <c r="C80" s="70" t="s">
        <v>474</v>
      </c>
      <c r="D80" s="71">
        <v>16.7</v>
      </c>
      <c r="E80" s="72">
        <f t="shared" si="52"/>
        <v>0.82927798192471935</v>
      </c>
      <c r="F80" s="73">
        <v>20.138000000000002</v>
      </c>
      <c r="G80" s="73">
        <f t="shared" si="47"/>
        <v>15.870722018075281</v>
      </c>
      <c r="H80" s="74">
        <f t="shared" si="48"/>
        <v>17.529277981924718</v>
      </c>
      <c r="I80" s="75">
        <f t="shared" si="35"/>
        <v>0.56013730963505137</v>
      </c>
      <c r="J80" s="76">
        <f t="shared" si="36"/>
        <v>2.7814942379335152E-2</v>
      </c>
      <c r="K80" s="76">
        <f t="shared" si="49"/>
        <v>35.951899031900943</v>
      </c>
      <c r="L80" s="76">
        <f t="shared" si="50"/>
        <v>0.53232236725571624</v>
      </c>
      <c r="M80" s="76">
        <f t="shared" si="51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0</v>
      </c>
      <c r="AD80" s="79">
        <v>1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28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53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54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85">
        <v>0</v>
      </c>
      <c r="CS80" s="69">
        <v>0</v>
      </c>
      <c r="CT80" s="69">
        <v>0</v>
      </c>
      <c r="CU80" s="69">
        <v>0</v>
      </c>
      <c r="CV80" s="85">
        <v>1</v>
      </c>
      <c r="CW80" s="69">
        <v>0</v>
      </c>
      <c r="CX80" s="69">
        <v>0</v>
      </c>
      <c r="CY80" s="69">
        <v>0</v>
      </c>
      <c r="CZ80" s="69">
        <v>0</v>
      </c>
      <c r="DA80" s="85">
        <v>0</v>
      </c>
      <c r="DB80" s="69">
        <v>0</v>
      </c>
      <c r="DC80" s="69">
        <v>0</v>
      </c>
      <c r="DD80" s="69">
        <v>1</v>
      </c>
      <c r="DE80" s="69">
        <v>1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85">
        <v>0</v>
      </c>
      <c r="DN80" s="85"/>
      <c r="DR80" s="70"/>
      <c r="DS80" s="87" t="s">
        <v>397</v>
      </c>
    </row>
    <row r="81" spans="1:123" x14ac:dyDescent="0.25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si="35"/>
        <v>0.30269848814334432</v>
      </c>
      <c r="J81" s="39">
        <f t="shared" si="36"/>
        <v>3.783429501129591E-3</v>
      </c>
      <c r="K81" s="39">
        <f t="shared" ref="K81" si="55">IFERROR(1/J81, "X")</f>
        <v>264.3104621617602</v>
      </c>
      <c r="L81" s="39">
        <f t="shared" ref="L81" si="56">IFERROR(I81-J81, "X")</f>
        <v>0.29891505864221474</v>
      </c>
      <c r="M81" s="39">
        <f t="shared" ref="M81" si="57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0</v>
      </c>
      <c r="AF81" s="9">
        <v>0</v>
      </c>
      <c r="AG81" s="9">
        <v>1</v>
      </c>
      <c r="AH81" s="8">
        <v>63471</v>
      </c>
      <c r="AI81" s="9">
        <v>11</v>
      </c>
      <c r="AJ81" s="9">
        <f t="shared" si="28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8">
        <v>0</v>
      </c>
      <c r="CS81">
        <v>0</v>
      </c>
      <c r="CT81">
        <v>0</v>
      </c>
      <c r="CU81">
        <v>1</v>
      </c>
      <c r="CV81" s="18">
        <v>0</v>
      </c>
      <c r="CW81">
        <v>0</v>
      </c>
      <c r="CX81">
        <v>0</v>
      </c>
      <c r="CY81">
        <v>0</v>
      </c>
      <c r="CZ81">
        <v>0</v>
      </c>
      <c r="DA81" s="18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 s="18">
        <v>0</v>
      </c>
      <c r="DN81" s="18"/>
      <c r="DS81" s="43" t="s">
        <v>397</v>
      </c>
    </row>
    <row r="82" spans="1:123" x14ac:dyDescent="0.25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58">D82/F82</f>
        <v>0.12184549320891738</v>
      </c>
      <c r="F82" s="7">
        <f>SQRT((-0.203/0.01)^2 + (0.592/0.01)^2)</f>
        <v>62.583783842142367</v>
      </c>
      <c r="G82" s="7">
        <f t="shared" ref="G82:G83" si="59">D82-E82</f>
        <v>7.5037065159171936</v>
      </c>
      <c r="H82" s="16">
        <f t="shared" ref="H82:H83" si="60">D82+E82</f>
        <v>7.747397502335029</v>
      </c>
      <c r="I82" s="11">
        <f t="shared" si="35"/>
        <v>0.29593259931080851</v>
      </c>
      <c r="J82" s="39">
        <f t="shared" si="36"/>
        <v>4.7285827277118849E-3</v>
      </c>
      <c r="K82" s="39">
        <f t="shared" ref="K82:K83" si="61">IFERROR(1/J82, "X")</f>
        <v>211.47985719684982</v>
      </c>
      <c r="L82" s="39">
        <f t="shared" ref="L82:L83" si="62">IFERROR(I82-J82, "X")</f>
        <v>0.29120401658309664</v>
      </c>
      <c r="M82" s="39">
        <f t="shared" ref="M82:M83" si="63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0</v>
      </c>
      <c r="AF82" s="9">
        <v>0</v>
      </c>
      <c r="AG82" s="9">
        <v>1</v>
      </c>
      <c r="AH82" s="8">
        <v>40819</v>
      </c>
      <c r="AI82" s="9">
        <v>11</v>
      </c>
      <c r="AJ82" s="9">
        <f t="shared" si="28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8">
        <v>0</v>
      </c>
      <c r="CS82">
        <v>0</v>
      </c>
      <c r="CT82">
        <v>0</v>
      </c>
      <c r="CU82">
        <v>1</v>
      </c>
      <c r="CV82" s="18">
        <v>0</v>
      </c>
      <c r="CW82">
        <v>0</v>
      </c>
      <c r="CX82">
        <v>0</v>
      </c>
      <c r="CY82">
        <v>0</v>
      </c>
      <c r="CZ82">
        <v>0</v>
      </c>
      <c r="DA82" s="18">
        <v>0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s="18">
        <v>0</v>
      </c>
      <c r="DN82" s="18"/>
      <c r="DS82" s="43" t="s">
        <v>397</v>
      </c>
    </row>
    <row r="83" spans="1:123" s="69" customFormat="1" x14ac:dyDescent="0.25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58"/>
        <v>0.14488486386832816</v>
      </c>
      <c r="F83" s="73">
        <f>SQRT((-0.196/0.011)^2 + (0.599/0.012)^2)</f>
        <v>53.001520868904279</v>
      </c>
      <c r="G83" s="73">
        <f t="shared" si="59"/>
        <v>7.5342332720372225</v>
      </c>
      <c r="H83" s="74">
        <f t="shared" si="60"/>
        <v>7.8240029997738789</v>
      </c>
      <c r="I83" s="75">
        <f t="shared" si="35"/>
        <v>0.33223975308266634</v>
      </c>
      <c r="J83" s="76">
        <f t="shared" si="36"/>
        <v>6.2684947079997798E-3</v>
      </c>
      <c r="K83" s="76">
        <f t="shared" si="61"/>
        <v>159.52793239560555</v>
      </c>
      <c r="L83" s="76">
        <f t="shared" si="62"/>
        <v>0.32597125837466656</v>
      </c>
      <c r="M83" s="76">
        <f t="shared" si="63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0</v>
      </c>
      <c r="AF83" s="79">
        <v>0</v>
      </c>
      <c r="AG83" s="79">
        <v>1</v>
      </c>
      <c r="AH83" s="78">
        <v>22652</v>
      </c>
      <c r="AI83" s="79">
        <v>11</v>
      </c>
      <c r="AJ83" s="79">
        <f t="shared" si="28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85">
        <v>0</v>
      </c>
      <c r="CS83" s="69">
        <v>0</v>
      </c>
      <c r="CT83" s="69">
        <v>0</v>
      </c>
      <c r="CU83" s="69">
        <v>1</v>
      </c>
      <c r="CV83" s="85">
        <v>0</v>
      </c>
      <c r="CW83" s="69">
        <v>0</v>
      </c>
      <c r="CX83" s="69">
        <v>0</v>
      </c>
      <c r="CY83" s="69">
        <v>0</v>
      </c>
      <c r="CZ83" s="69">
        <v>0</v>
      </c>
      <c r="DA83" s="85">
        <v>0</v>
      </c>
      <c r="DB83" s="69">
        <v>1</v>
      </c>
      <c r="DC83" s="69">
        <v>1</v>
      </c>
      <c r="DD83" s="69">
        <v>1</v>
      </c>
      <c r="DE83" s="69">
        <v>1</v>
      </c>
      <c r="DF83" s="69">
        <v>0</v>
      </c>
      <c r="DG83" s="69">
        <v>0</v>
      </c>
      <c r="DH83" s="69">
        <v>1</v>
      </c>
      <c r="DI83" s="69">
        <v>0</v>
      </c>
      <c r="DJ83" s="69">
        <v>0</v>
      </c>
      <c r="DK83" s="69">
        <v>0</v>
      </c>
      <c r="DL83" s="85">
        <v>0</v>
      </c>
      <c r="DN83" s="85"/>
      <c r="DR83" s="70"/>
      <c r="DS83" s="87" t="s">
        <v>397</v>
      </c>
    </row>
    <row r="84" spans="1:123" x14ac:dyDescent="0.25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64">D84-E84</f>
        <v>12</v>
      </c>
      <c r="H84" s="16">
        <f t="shared" ref="H84:H100" si="65">D84+E84</f>
        <v>12.2</v>
      </c>
      <c r="I84" s="11">
        <f t="shared" si="35"/>
        <v>0.53580225874082865</v>
      </c>
      <c r="J84" s="39">
        <f t="shared" si="36"/>
        <v>4.428117840833295E-3</v>
      </c>
      <c r="K84" s="39">
        <f t="shared" ref="K84:K87" si="66">IFERROR(1/J84, "X")</f>
        <v>225.82958176465723</v>
      </c>
      <c r="L84" s="39">
        <f t="shared" ref="L84:L87" si="67">IFERROR(I84-J84, "X")</f>
        <v>0.53137414089999535</v>
      </c>
      <c r="M84" s="39">
        <f t="shared" ref="M84:M87" si="68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28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69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8">
        <v>0</v>
      </c>
      <c r="CS84">
        <v>0</v>
      </c>
      <c r="CT84">
        <v>0</v>
      </c>
      <c r="CU84">
        <v>1</v>
      </c>
      <c r="CV84" s="18">
        <v>0</v>
      </c>
      <c r="CW84">
        <v>0</v>
      </c>
      <c r="CX84">
        <v>0</v>
      </c>
      <c r="CY84">
        <v>0</v>
      </c>
      <c r="CZ84">
        <v>0</v>
      </c>
      <c r="DA84" s="18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0</v>
      </c>
      <c r="DK84">
        <v>0</v>
      </c>
      <c r="DL84" s="18">
        <v>1</v>
      </c>
      <c r="DN84" s="18"/>
      <c r="DS84" s="43" t="s">
        <v>397</v>
      </c>
    </row>
    <row r="85" spans="1:123" x14ac:dyDescent="0.25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70">D85/E85</f>
        <v>72.5</v>
      </c>
      <c r="G85" s="7">
        <f t="shared" si="64"/>
        <v>14.3</v>
      </c>
      <c r="H85" s="16">
        <f t="shared" si="65"/>
        <v>14.7</v>
      </c>
      <c r="I85" s="11">
        <f t="shared" si="35"/>
        <v>0.46997485226817143</v>
      </c>
      <c r="J85" s="39">
        <f t="shared" si="36"/>
        <v>6.4824117554230553E-3</v>
      </c>
      <c r="K85" s="39">
        <f t="shared" si="66"/>
        <v>154.26357314674127</v>
      </c>
      <c r="L85" s="39">
        <f t="shared" si="67"/>
        <v>0.46349244051274835</v>
      </c>
      <c r="M85" s="39">
        <f t="shared" si="68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28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69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8">
        <v>0</v>
      </c>
      <c r="CS85">
        <v>0</v>
      </c>
      <c r="CT85">
        <v>0</v>
      </c>
      <c r="CU85">
        <v>1</v>
      </c>
      <c r="CV85" s="18">
        <v>0</v>
      </c>
      <c r="CW85">
        <v>0</v>
      </c>
      <c r="CX85">
        <v>0</v>
      </c>
      <c r="CY85">
        <v>0</v>
      </c>
      <c r="CZ85">
        <v>0</v>
      </c>
      <c r="DA85" s="18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0</v>
      </c>
      <c r="DL85" s="18">
        <v>1</v>
      </c>
      <c r="DN85" s="18"/>
      <c r="DS85" s="43" t="s">
        <v>397</v>
      </c>
    </row>
    <row r="86" spans="1:123" x14ac:dyDescent="0.25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70"/>
        <v>77</v>
      </c>
      <c r="G86" s="7">
        <f t="shared" si="64"/>
        <v>15.200000000000001</v>
      </c>
      <c r="H86" s="16">
        <f t="shared" si="65"/>
        <v>15.6</v>
      </c>
      <c r="I86" s="11">
        <f t="shared" si="35"/>
        <v>0.49224647486232498</v>
      </c>
      <c r="J86" s="39">
        <f t="shared" si="36"/>
        <v>6.3928113618483759E-3</v>
      </c>
      <c r="K86" s="39">
        <f t="shared" si="66"/>
        <v>156.42570121306795</v>
      </c>
      <c r="L86" s="39">
        <f t="shared" si="67"/>
        <v>0.4858536635004766</v>
      </c>
      <c r="M86" s="39">
        <f t="shared" si="68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28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71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69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 s="18">
        <v>0</v>
      </c>
      <c r="CS86">
        <v>0</v>
      </c>
      <c r="CT86">
        <v>0</v>
      </c>
      <c r="CU86">
        <v>1</v>
      </c>
      <c r="CV86" s="18">
        <v>0</v>
      </c>
      <c r="CW86">
        <v>0</v>
      </c>
      <c r="CX86">
        <v>0</v>
      </c>
      <c r="CY86">
        <v>0</v>
      </c>
      <c r="CZ86">
        <v>0</v>
      </c>
      <c r="DA86" s="18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 s="18">
        <v>1</v>
      </c>
      <c r="DN86" s="18"/>
      <c r="DS86" s="43" t="s">
        <v>397</v>
      </c>
    </row>
    <row r="87" spans="1:123" s="69" customFormat="1" x14ac:dyDescent="0.25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70"/>
        <v>17.749999999999996</v>
      </c>
      <c r="G87" s="73">
        <f t="shared" si="64"/>
        <v>6.6999999999999993</v>
      </c>
      <c r="H87" s="74">
        <f t="shared" si="65"/>
        <v>7.5</v>
      </c>
      <c r="I87" s="75">
        <f t="shared" si="35"/>
        <v>0.12250395627520262</v>
      </c>
      <c r="J87" s="76">
        <f t="shared" si="36"/>
        <v>6.9016313394480366E-3</v>
      </c>
      <c r="K87" s="76">
        <f t="shared" si="66"/>
        <v>144.89327969233079</v>
      </c>
      <c r="L87" s="76">
        <f t="shared" si="67"/>
        <v>0.11560232493575459</v>
      </c>
      <c r="M87" s="76">
        <f t="shared" si="68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28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71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69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1</v>
      </c>
      <c r="CR87" s="85">
        <v>0</v>
      </c>
      <c r="CS87" s="69">
        <v>0</v>
      </c>
      <c r="CT87" s="69">
        <v>0</v>
      </c>
      <c r="CU87" s="69">
        <v>1</v>
      </c>
      <c r="CV87" s="85">
        <v>0</v>
      </c>
      <c r="CW87" s="69">
        <v>0</v>
      </c>
      <c r="CX87" s="69">
        <v>0</v>
      </c>
      <c r="CY87" s="69">
        <v>0</v>
      </c>
      <c r="CZ87" s="69">
        <v>0</v>
      </c>
      <c r="DA87" s="85">
        <v>0</v>
      </c>
      <c r="DB87" s="69">
        <v>0</v>
      </c>
      <c r="DC87" s="69">
        <v>0</v>
      </c>
      <c r="DD87" s="69">
        <v>1</v>
      </c>
      <c r="DE87" s="69">
        <v>1</v>
      </c>
      <c r="DF87" s="69">
        <v>1</v>
      </c>
      <c r="DG87" s="69">
        <v>0</v>
      </c>
      <c r="DH87" s="69">
        <v>1</v>
      </c>
      <c r="DI87" s="69">
        <v>0</v>
      </c>
      <c r="DJ87" s="69">
        <v>0</v>
      </c>
      <c r="DK87" s="69">
        <v>0</v>
      </c>
      <c r="DL87" s="85">
        <v>1</v>
      </c>
      <c r="DN87" s="85"/>
      <c r="DR87" s="70"/>
      <c r="DS87" s="87" t="s">
        <v>397</v>
      </c>
    </row>
    <row r="88" spans="1:123" x14ac:dyDescent="0.25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70"/>
        <v>35.499999999999993</v>
      </c>
      <c r="G88" s="7">
        <f t="shared" si="64"/>
        <v>6.8999999999999995</v>
      </c>
      <c r="H88" s="16">
        <f t="shared" si="65"/>
        <v>7.3</v>
      </c>
      <c r="I88" s="11">
        <f t="shared" si="35"/>
        <v>0.42671320708183785</v>
      </c>
      <c r="J88" s="39">
        <f t="shared" si="36"/>
        <v>1.2020090340333465E-2</v>
      </c>
      <c r="K88" s="39">
        <f t="shared" ref="K88:K100" si="72">IFERROR(1/J88, "X")</f>
        <v>83.194050268032981</v>
      </c>
      <c r="L88" s="39">
        <f t="shared" ref="L88:L100" si="73">IFERROR(I88-J88, "X")</f>
        <v>0.41469311674150439</v>
      </c>
      <c r="M88" s="39">
        <f t="shared" ref="M88:M100" si="74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28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69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s="18">
        <v>0</v>
      </c>
      <c r="CS88">
        <v>0</v>
      </c>
      <c r="CT88">
        <v>0</v>
      </c>
      <c r="CU88">
        <v>0</v>
      </c>
      <c r="CV88" s="18">
        <v>1</v>
      </c>
      <c r="CW88">
        <v>0</v>
      </c>
      <c r="CX88">
        <v>0</v>
      </c>
      <c r="CY88">
        <v>0</v>
      </c>
      <c r="CZ88">
        <v>0</v>
      </c>
      <c r="DA88" s="1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1</v>
      </c>
      <c r="DL88" s="18">
        <v>0</v>
      </c>
      <c r="DN88" s="18"/>
      <c r="DS88" s="43" t="s">
        <v>397</v>
      </c>
    </row>
    <row r="89" spans="1:123" x14ac:dyDescent="0.25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70"/>
        <v>35.499999999999993</v>
      </c>
      <c r="G89" s="7">
        <f t="shared" si="64"/>
        <v>6.8999999999999995</v>
      </c>
      <c r="H89" s="16">
        <f t="shared" si="65"/>
        <v>7.3</v>
      </c>
      <c r="I89" s="11">
        <f t="shared" si="35"/>
        <v>0.42674403673342659</v>
      </c>
      <c r="J89" s="39">
        <f t="shared" si="36"/>
        <v>1.2020958781223286E-2</v>
      </c>
      <c r="K89" s="39">
        <f t="shared" si="72"/>
        <v>83.188040005760442</v>
      </c>
      <c r="L89" s="39">
        <f t="shared" si="73"/>
        <v>0.41472307795220331</v>
      </c>
      <c r="M89" s="39">
        <f t="shared" si="74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28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75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69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 s="18">
        <v>0</v>
      </c>
      <c r="CS89">
        <v>0</v>
      </c>
      <c r="CT89">
        <v>0</v>
      </c>
      <c r="CU89">
        <v>0</v>
      </c>
      <c r="CV89" s="18">
        <v>1</v>
      </c>
      <c r="CW89">
        <v>0</v>
      </c>
      <c r="CX89">
        <v>0</v>
      </c>
      <c r="CY89">
        <v>0</v>
      </c>
      <c r="CZ89">
        <v>0</v>
      </c>
      <c r="DA89" s="18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0</v>
      </c>
      <c r="DK89">
        <v>1</v>
      </c>
      <c r="DL89" s="18">
        <v>0</v>
      </c>
      <c r="DN89" s="18"/>
      <c r="DS89" s="43" t="s">
        <v>397</v>
      </c>
    </row>
    <row r="90" spans="1:123" x14ac:dyDescent="0.25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70"/>
        <v>-2.3333333333333335</v>
      </c>
      <c r="G90" s="7">
        <f t="shared" si="64"/>
        <v>-1</v>
      </c>
      <c r="H90" s="16">
        <f t="shared" si="65"/>
        <v>-0.39999999999999997</v>
      </c>
      <c r="I90" s="11">
        <f t="shared" si="35"/>
        <v>-1.625929627638574E-2</v>
      </c>
      <c r="J90" s="39">
        <f t="shared" si="36"/>
        <v>6.9682698327367442E-3</v>
      </c>
      <c r="K90" s="39">
        <f t="shared" si="72"/>
        <v>143.50764594419505</v>
      </c>
      <c r="L90" s="39">
        <f t="shared" si="73"/>
        <v>-2.3227566109122483E-2</v>
      </c>
      <c r="M90" s="39">
        <f t="shared" si="74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28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76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75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77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 s="18">
        <v>0</v>
      </c>
      <c r="CS90">
        <v>0</v>
      </c>
      <c r="CT90">
        <v>0</v>
      </c>
      <c r="CU90">
        <v>0</v>
      </c>
      <c r="CV90" s="18">
        <v>1</v>
      </c>
      <c r="CW90">
        <v>0</v>
      </c>
      <c r="CX90">
        <v>0</v>
      </c>
      <c r="CY90">
        <v>0</v>
      </c>
      <c r="CZ90">
        <v>0</v>
      </c>
      <c r="DA90" s="18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1</v>
      </c>
      <c r="DL90" s="18">
        <v>1</v>
      </c>
      <c r="DN90" s="18"/>
      <c r="DS90" s="43" t="s">
        <v>397</v>
      </c>
    </row>
    <row r="91" spans="1:123" x14ac:dyDescent="0.25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70"/>
        <v>27</v>
      </c>
      <c r="G91" s="7">
        <f t="shared" si="64"/>
        <v>7.8</v>
      </c>
      <c r="H91" s="16">
        <f t="shared" si="65"/>
        <v>8.4</v>
      </c>
      <c r="I91" s="11">
        <f t="shared" si="35"/>
        <v>0.48769524889134491</v>
      </c>
      <c r="J91" s="39">
        <f t="shared" si="36"/>
        <v>1.8062786995975737E-2</v>
      </c>
      <c r="K91" s="39">
        <f t="shared" si="72"/>
        <v>55.362442142665635</v>
      </c>
      <c r="L91" s="39">
        <f t="shared" si="73"/>
        <v>0.46963246189536917</v>
      </c>
      <c r="M91" s="39">
        <f t="shared" si="74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28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76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78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77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s="18">
        <v>0</v>
      </c>
      <c r="CS91">
        <v>0</v>
      </c>
      <c r="CT91">
        <v>0</v>
      </c>
      <c r="CU91">
        <v>0</v>
      </c>
      <c r="CV91" s="18">
        <v>1</v>
      </c>
      <c r="CW91">
        <v>0</v>
      </c>
      <c r="CX91">
        <v>0</v>
      </c>
      <c r="CY91">
        <v>0</v>
      </c>
      <c r="CZ91">
        <v>0</v>
      </c>
      <c r="DA91" s="18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0</v>
      </c>
      <c r="DJ91">
        <v>0</v>
      </c>
      <c r="DK91">
        <v>1</v>
      </c>
      <c r="DL91" s="18">
        <v>0</v>
      </c>
      <c r="DN91" s="18"/>
      <c r="DS91" s="43" t="s">
        <v>397</v>
      </c>
    </row>
    <row r="92" spans="1:123" x14ac:dyDescent="0.25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70"/>
        <v>27</v>
      </c>
      <c r="G92" s="7">
        <f t="shared" si="64"/>
        <v>7.8</v>
      </c>
      <c r="H92" s="16">
        <f t="shared" si="65"/>
        <v>8.4</v>
      </c>
      <c r="I92" s="11">
        <f t="shared" si="35"/>
        <v>0.48777482713269882</v>
      </c>
      <c r="J92" s="39">
        <f t="shared" si="36"/>
        <v>1.8065734338248103E-2</v>
      </c>
      <c r="K92" s="39">
        <f t="shared" si="72"/>
        <v>55.353410012392196</v>
      </c>
      <c r="L92" s="39">
        <f t="shared" si="73"/>
        <v>0.46970909279445072</v>
      </c>
      <c r="M92" s="39">
        <f t="shared" si="74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28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79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78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77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 s="18">
        <v>0</v>
      </c>
      <c r="CS92">
        <v>0</v>
      </c>
      <c r="CT92">
        <v>0</v>
      </c>
      <c r="CU92">
        <v>0</v>
      </c>
      <c r="CV92" s="18">
        <v>1</v>
      </c>
      <c r="CW92">
        <v>0</v>
      </c>
      <c r="CX92">
        <v>0</v>
      </c>
      <c r="CY92">
        <v>0</v>
      </c>
      <c r="CZ92">
        <v>0</v>
      </c>
      <c r="DA92" s="18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1</v>
      </c>
      <c r="DL92" s="18">
        <v>0</v>
      </c>
      <c r="DN92" s="18"/>
      <c r="DS92" s="43" t="s">
        <v>397</v>
      </c>
    </row>
    <row r="93" spans="1:123" x14ac:dyDescent="0.25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70"/>
        <v>-2.2000000000000002</v>
      </c>
      <c r="G93" s="7">
        <f t="shared" si="64"/>
        <v>-1.6</v>
      </c>
      <c r="H93" s="16">
        <f t="shared" si="65"/>
        <v>-0.60000000000000009</v>
      </c>
      <c r="I93" s="11">
        <f t="shared" si="35"/>
        <v>-2.7244002328770587E-2</v>
      </c>
      <c r="J93" s="39">
        <f t="shared" si="36"/>
        <v>1.2383637422168447E-2</v>
      </c>
      <c r="K93" s="39">
        <f t="shared" si="72"/>
        <v>80.751718247972903</v>
      </c>
      <c r="L93" s="39">
        <f t="shared" si="73"/>
        <v>-3.9627639750939032E-2</v>
      </c>
      <c r="M93" s="39">
        <f t="shared" si="74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28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79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78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77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 s="18">
        <v>0</v>
      </c>
      <c r="CS93">
        <v>0</v>
      </c>
      <c r="CT93">
        <v>0</v>
      </c>
      <c r="CU93">
        <v>0</v>
      </c>
      <c r="CV93" s="18">
        <v>1</v>
      </c>
      <c r="CW93">
        <v>0</v>
      </c>
      <c r="CX93">
        <v>0</v>
      </c>
      <c r="CY93">
        <v>0</v>
      </c>
      <c r="CZ93">
        <v>0</v>
      </c>
      <c r="DA93" s="18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1</v>
      </c>
      <c r="DL93" s="18">
        <v>1</v>
      </c>
      <c r="DN93" s="18"/>
      <c r="DS93" s="43" t="s">
        <v>397</v>
      </c>
    </row>
    <row r="94" spans="1:123" x14ac:dyDescent="0.25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70"/>
        <v>14.25</v>
      </c>
      <c r="G94" s="7">
        <f t="shared" si="64"/>
        <v>5.3</v>
      </c>
      <c r="H94" s="16">
        <f t="shared" si="65"/>
        <v>6.1000000000000005</v>
      </c>
      <c r="I94" s="11">
        <f t="shared" si="35"/>
        <v>0.24014745989109584</v>
      </c>
      <c r="J94" s="39">
        <f t="shared" si="36"/>
        <v>1.6852453325690936E-2</v>
      </c>
      <c r="K94" s="39">
        <f t="shared" si="72"/>
        <v>59.338541438090637</v>
      </c>
      <c r="L94" s="39">
        <f t="shared" si="73"/>
        <v>0.22329500656540491</v>
      </c>
      <c r="M94" s="39">
        <f t="shared" si="74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28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79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78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77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s="18">
        <v>0</v>
      </c>
      <c r="CS94">
        <v>0</v>
      </c>
      <c r="CT94">
        <v>0</v>
      </c>
      <c r="CU94">
        <v>0</v>
      </c>
      <c r="CV94" s="18">
        <v>1</v>
      </c>
      <c r="CW94">
        <v>0</v>
      </c>
      <c r="CX94">
        <v>0</v>
      </c>
      <c r="CY94">
        <v>0</v>
      </c>
      <c r="CZ94">
        <v>0</v>
      </c>
      <c r="DA94" s="18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 s="18">
        <v>0</v>
      </c>
      <c r="DN94" s="18"/>
      <c r="DS94" s="43" t="s">
        <v>397</v>
      </c>
    </row>
    <row r="95" spans="1:123" x14ac:dyDescent="0.25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70"/>
        <v>19</v>
      </c>
      <c r="G95" s="7">
        <f t="shared" si="64"/>
        <v>5.4</v>
      </c>
      <c r="H95" s="16">
        <f t="shared" si="65"/>
        <v>6</v>
      </c>
      <c r="I95" s="11">
        <f t="shared" si="35"/>
        <v>0.31329086982171811</v>
      </c>
      <c r="J95" s="39">
        <f t="shared" si="36"/>
        <v>1.6488993148511478E-2</v>
      </c>
      <c r="K95" s="39">
        <f t="shared" si="72"/>
        <v>60.646516800225228</v>
      </c>
      <c r="L95" s="39">
        <f t="shared" si="73"/>
        <v>0.29680187667320662</v>
      </c>
      <c r="M95" s="39">
        <f t="shared" si="74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28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79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78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77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 s="18">
        <v>0</v>
      </c>
      <c r="CS95">
        <v>0</v>
      </c>
      <c r="CT95">
        <v>0</v>
      </c>
      <c r="CU95">
        <v>0</v>
      </c>
      <c r="CV95" s="18">
        <v>1</v>
      </c>
      <c r="CW95">
        <v>0</v>
      </c>
      <c r="CX95">
        <v>0</v>
      </c>
      <c r="CY95">
        <v>0</v>
      </c>
      <c r="CZ95">
        <v>0</v>
      </c>
      <c r="DA95" s="18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0</v>
      </c>
      <c r="DJ95">
        <v>0</v>
      </c>
      <c r="DK95">
        <v>1</v>
      </c>
      <c r="DL95" s="18">
        <v>0</v>
      </c>
      <c r="DN95" s="18"/>
      <c r="DS95" s="43" t="s">
        <v>397</v>
      </c>
    </row>
    <row r="96" spans="1:123" x14ac:dyDescent="0.25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70"/>
        <v>-2.75</v>
      </c>
      <c r="G96" s="7">
        <f t="shared" si="64"/>
        <v>-1.5</v>
      </c>
      <c r="H96" s="16">
        <f t="shared" si="65"/>
        <v>-0.70000000000000007</v>
      </c>
      <c r="I96" s="11">
        <f t="shared" si="35"/>
        <v>-2.3185863094754445E-2</v>
      </c>
      <c r="J96" s="39">
        <f t="shared" si="36"/>
        <v>8.4312229435470724E-3</v>
      </c>
      <c r="K96" s="39">
        <f t="shared" si="72"/>
        <v>118.60675570978239</v>
      </c>
      <c r="L96" s="39">
        <f t="shared" si="73"/>
        <v>-3.1617086038301517E-2</v>
      </c>
      <c r="M96" s="39">
        <f t="shared" si="74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28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79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78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77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 s="18">
        <v>0</v>
      </c>
      <c r="CS96">
        <v>0</v>
      </c>
      <c r="CT96">
        <v>0</v>
      </c>
      <c r="CU96">
        <v>0</v>
      </c>
      <c r="CV96" s="18">
        <v>1</v>
      </c>
      <c r="CW96">
        <v>0</v>
      </c>
      <c r="CX96">
        <v>0</v>
      </c>
      <c r="CY96">
        <v>0</v>
      </c>
      <c r="CZ96">
        <v>0</v>
      </c>
      <c r="DA96" s="18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0</v>
      </c>
      <c r="DK96">
        <v>1</v>
      </c>
      <c r="DL96" s="18">
        <v>1</v>
      </c>
      <c r="DN96" s="18"/>
      <c r="DS96" s="43" t="s">
        <v>397</v>
      </c>
    </row>
    <row r="97" spans="1:123" x14ac:dyDescent="0.25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70"/>
        <v>31</v>
      </c>
      <c r="G97" s="7">
        <f t="shared" si="64"/>
        <v>6</v>
      </c>
      <c r="H97" s="16">
        <f t="shared" si="65"/>
        <v>6.4</v>
      </c>
      <c r="I97" s="11">
        <f t="shared" si="35"/>
        <v>0.40655956227172746</v>
      </c>
      <c r="J97" s="39">
        <f t="shared" si="36"/>
        <v>1.3114824589410561E-2</v>
      </c>
      <c r="K97" s="39">
        <f t="shared" si="72"/>
        <v>76.249590162833016</v>
      </c>
      <c r="L97" s="39">
        <f t="shared" si="73"/>
        <v>0.39344473768231691</v>
      </c>
      <c r="M97" s="39">
        <f t="shared" si="74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28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76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77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 s="18">
        <v>0</v>
      </c>
      <c r="CS97">
        <v>0</v>
      </c>
      <c r="CT97">
        <v>0</v>
      </c>
      <c r="CU97">
        <v>0</v>
      </c>
      <c r="CV97" s="18">
        <v>1</v>
      </c>
      <c r="CW97">
        <v>0</v>
      </c>
      <c r="CX97">
        <v>0</v>
      </c>
      <c r="CY97">
        <v>0</v>
      </c>
      <c r="CZ97">
        <v>0</v>
      </c>
      <c r="DA97" s="18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1</v>
      </c>
      <c r="DL97" s="18">
        <v>0</v>
      </c>
      <c r="DN97" s="18"/>
      <c r="DS97" s="43" t="s">
        <v>397</v>
      </c>
    </row>
    <row r="98" spans="1:123" x14ac:dyDescent="0.25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70"/>
        <v>16.499999999999996</v>
      </c>
      <c r="G98" s="7">
        <f t="shared" si="64"/>
        <v>12.399999999999999</v>
      </c>
      <c r="H98" s="16">
        <f t="shared" si="65"/>
        <v>14</v>
      </c>
      <c r="I98" s="11">
        <f t="shared" si="35"/>
        <v>0.50318677540878542</v>
      </c>
      <c r="J98" s="39">
        <f t="shared" si="36"/>
        <v>3.0496168206593063E-2</v>
      </c>
      <c r="K98" s="39">
        <f t="shared" si="72"/>
        <v>32.79100486413919</v>
      </c>
      <c r="L98" s="39">
        <f t="shared" si="73"/>
        <v>0.47269060720219236</v>
      </c>
      <c r="M98" s="39">
        <f t="shared" si="74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28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76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77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 s="18">
        <v>0</v>
      </c>
      <c r="CS98">
        <v>0</v>
      </c>
      <c r="CT98">
        <v>0</v>
      </c>
      <c r="CU98">
        <v>0</v>
      </c>
      <c r="CV98" s="18">
        <v>1</v>
      </c>
      <c r="CW98">
        <v>0</v>
      </c>
      <c r="CX98">
        <v>0</v>
      </c>
      <c r="CY98">
        <v>0</v>
      </c>
      <c r="CZ98">
        <v>0</v>
      </c>
      <c r="DA98" s="1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 s="18">
        <v>0</v>
      </c>
      <c r="DN98" s="18"/>
      <c r="DS98" s="43" t="s">
        <v>397</v>
      </c>
    </row>
    <row r="99" spans="1:123" s="69" customFormat="1" x14ac:dyDescent="0.25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70"/>
        <v>19</v>
      </c>
      <c r="G99" s="73">
        <f t="shared" si="64"/>
        <v>5.4</v>
      </c>
      <c r="H99" s="74">
        <f t="shared" si="65"/>
        <v>6</v>
      </c>
      <c r="I99" s="75">
        <f t="shared" si="35"/>
        <v>0.25526937707771807</v>
      </c>
      <c r="J99" s="76">
        <f t="shared" si="36"/>
        <v>1.3435230372511476E-2</v>
      </c>
      <c r="K99" s="76">
        <f t="shared" si="72"/>
        <v>74.431176263713581</v>
      </c>
      <c r="L99" s="76">
        <f t="shared" si="73"/>
        <v>0.24183414670520659</v>
      </c>
      <c r="M99" s="76">
        <f t="shared" si="74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28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76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80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77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0</v>
      </c>
      <c r="CQ99" s="69">
        <v>1</v>
      </c>
      <c r="CR99" s="85">
        <v>0</v>
      </c>
      <c r="CS99" s="69">
        <v>0</v>
      </c>
      <c r="CT99" s="69">
        <v>0</v>
      </c>
      <c r="CU99" s="69">
        <v>0</v>
      </c>
      <c r="CV99" s="85">
        <v>1</v>
      </c>
      <c r="CW99" s="69">
        <v>0</v>
      </c>
      <c r="CX99" s="69">
        <v>0</v>
      </c>
      <c r="CY99" s="69">
        <v>0</v>
      </c>
      <c r="CZ99" s="69">
        <v>0</v>
      </c>
      <c r="DA99" s="85">
        <v>0</v>
      </c>
      <c r="DB99" s="69">
        <v>0</v>
      </c>
      <c r="DC99" s="69">
        <v>0</v>
      </c>
      <c r="DD99" s="69">
        <v>1</v>
      </c>
      <c r="DE99" s="69">
        <v>1</v>
      </c>
      <c r="DF99" s="69">
        <v>1</v>
      </c>
      <c r="DG99" s="69">
        <v>0</v>
      </c>
      <c r="DH99" s="69">
        <v>1</v>
      </c>
      <c r="DI99" s="69">
        <v>0</v>
      </c>
      <c r="DJ99" s="69">
        <v>0</v>
      </c>
      <c r="DK99" s="69">
        <v>1</v>
      </c>
      <c r="DL99" s="85">
        <v>0</v>
      </c>
      <c r="DN99" s="85"/>
      <c r="DR99" s="70"/>
      <c r="DS99" s="87" t="s">
        <v>397</v>
      </c>
    </row>
    <row r="100" spans="1:123" x14ac:dyDescent="0.25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64"/>
        <v>6.1611544461778465</v>
      </c>
      <c r="H100" s="16">
        <f t="shared" si="65"/>
        <v>8.4388455538221532</v>
      </c>
      <c r="I100" s="11">
        <f t="shared" si="35"/>
        <v>0.38030453864855263</v>
      </c>
      <c r="J100" s="39">
        <f t="shared" si="36"/>
        <v>5.9329881224423182E-2</v>
      </c>
      <c r="K100" s="39">
        <f t="shared" si="72"/>
        <v>16.854913230272057</v>
      </c>
      <c r="L100" s="39">
        <f t="shared" si="73"/>
        <v>0.32097465742412945</v>
      </c>
      <c r="M100" s="39">
        <f t="shared" si="74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1</v>
      </c>
      <c r="AF100" s="9">
        <v>0</v>
      </c>
      <c r="AG100" s="9">
        <v>0</v>
      </c>
      <c r="AH100" s="8">
        <v>250</v>
      </c>
      <c r="AI100" s="9">
        <v>6</v>
      </c>
      <c r="AJ100" s="9">
        <f t="shared" si="28"/>
        <v>243</v>
      </c>
      <c r="AL100" s="7">
        <v>8.9</v>
      </c>
      <c r="AM100" s="7">
        <f>CJ100-AL100-6</f>
        <v>12.399999999999999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s="18">
        <v>0</v>
      </c>
      <c r="CS100">
        <v>0</v>
      </c>
      <c r="CT100">
        <v>0</v>
      </c>
      <c r="CU100">
        <v>1</v>
      </c>
      <c r="CV100" s="18">
        <v>0</v>
      </c>
      <c r="CW100">
        <v>0</v>
      </c>
      <c r="CX100">
        <v>0</v>
      </c>
      <c r="CY100">
        <v>0</v>
      </c>
      <c r="CZ100">
        <v>0</v>
      </c>
      <c r="DA100" s="18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 s="18">
        <v>0</v>
      </c>
      <c r="DN100" s="18"/>
      <c r="DS100" s="43" t="s">
        <v>397</v>
      </c>
    </row>
    <row r="101" spans="1:123" x14ac:dyDescent="0.25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81">D101/F101</f>
        <v>4.0530726256983236</v>
      </c>
      <c r="F101" s="7">
        <v>3.58</v>
      </c>
      <c r="G101" s="7">
        <f t="shared" ref="G101:G111" si="82">D101-E101</f>
        <v>10.456927374301676</v>
      </c>
      <c r="H101" s="16">
        <f t="shared" ref="H101:H111" si="83">D101+E101</f>
        <v>18.563072625698325</v>
      </c>
      <c r="I101" s="11">
        <f t="shared" si="35"/>
        <v>0.22383027853521564</v>
      </c>
      <c r="J101" s="39">
        <f t="shared" si="36"/>
        <v>6.2522424171847946E-2</v>
      </c>
      <c r="K101" s="39">
        <f t="shared" ref="K101:K104" si="84">IFERROR(1/J101, "X")</f>
        <v>15.994261470915124</v>
      </c>
      <c r="L101" s="39">
        <f t="shared" ref="L101:L104" si="85">IFERROR(I101-J101, "X")</f>
        <v>0.1613078543633677</v>
      </c>
      <c r="M101" s="39">
        <f t="shared" ref="M101:M104" si="86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1</v>
      </c>
      <c r="AF101" s="9">
        <v>0</v>
      </c>
      <c r="AG101" s="9">
        <v>0</v>
      </c>
      <c r="AH101" s="8">
        <v>250</v>
      </c>
      <c r="AI101" s="9">
        <v>6</v>
      </c>
      <c r="AJ101" s="9">
        <f t="shared" si="28"/>
        <v>243</v>
      </c>
      <c r="AL101" s="7">
        <v>8.9</v>
      </c>
      <c r="AM101" s="7">
        <f t="shared" ref="AM101:AM120" si="87">CJ101-AL101-6</f>
        <v>13.399999999999999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88">(1-$BB$100-$BE$100)/2</f>
        <v>0.16000000000000003</v>
      </c>
      <c r="BD101" s="39">
        <f t="shared" si="88"/>
        <v>0.16000000000000003</v>
      </c>
      <c r="BE101" s="59">
        <v>0.252</v>
      </c>
      <c r="BF101" s="39">
        <f t="shared" ref="BF101:BF114" si="89">1-BG101</f>
        <v>0.36</v>
      </c>
      <c r="BG101" s="59">
        <f t="shared" ref="BG101:BG114" si="90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 s="18">
        <v>0</v>
      </c>
      <c r="CS101">
        <v>0</v>
      </c>
      <c r="CT101">
        <v>0</v>
      </c>
      <c r="CU101">
        <v>1</v>
      </c>
      <c r="CV101" s="18">
        <v>0</v>
      </c>
      <c r="CW101">
        <v>1</v>
      </c>
      <c r="CX101">
        <v>1</v>
      </c>
      <c r="CY101">
        <v>0</v>
      </c>
      <c r="CZ101">
        <v>0</v>
      </c>
      <c r="DA101" s="18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 s="18">
        <v>0</v>
      </c>
      <c r="DN101" s="18"/>
      <c r="DS101" s="43" t="s">
        <v>397</v>
      </c>
    </row>
    <row r="102" spans="1:123" x14ac:dyDescent="0.25">
      <c r="A102">
        <v>101</v>
      </c>
      <c r="B102">
        <v>10</v>
      </c>
      <c r="C102" s="25" t="s">
        <v>231</v>
      </c>
      <c r="D102" s="12">
        <v>12.53</v>
      </c>
      <c r="E102" s="14">
        <f t="shared" si="81"/>
        <v>2.4377431906614788</v>
      </c>
      <c r="F102" s="7">
        <v>5.14</v>
      </c>
      <c r="G102" s="7">
        <f t="shared" si="82"/>
        <v>10.092256809338521</v>
      </c>
      <c r="H102" s="16">
        <f t="shared" si="83"/>
        <v>14.967743190661478</v>
      </c>
      <c r="I102" s="11">
        <f t="shared" si="35"/>
        <v>0.31314719471419267</v>
      </c>
      <c r="J102" s="39">
        <f t="shared" si="36"/>
        <v>6.0923578738169781E-2</v>
      </c>
      <c r="K102" s="39">
        <f t="shared" si="84"/>
        <v>16.414006214206207</v>
      </c>
      <c r="L102" s="39">
        <f t="shared" si="85"/>
        <v>0.25222361597602289</v>
      </c>
      <c r="M102" s="39">
        <f t="shared" si="86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1</v>
      </c>
      <c r="AF102" s="9">
        <v>0</v>
      </c>
      <c r="AG102" s="9">
        <v>0</v>
      </c>
      <c r="AH102" s="8">
        <v>250</v>
      </c>
      <c r="AI102" s="9">
        <v>6</v>
      </c>
      <c r="AJ102" s="9">
        <f t="shared" si="28"/>
        <v>243</v>
      </c>
      <c r="AL102" s="7">
        <v>8.9</v>
      </c>
      <c r="AM102" s="7">
        <f t="shared" si="87"/>
        <v>14.399999999999999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88"/>
        <v>0.16000000000000003</v>
      </c>
      <c r="BD102" s="39">
        <f t="shared" si="88"/>
        <v>0.16000000000000003</v>
      </c>
      <c r="BE102" s="59">
        <v>0.252</v>
      </c>
      <c r="BF102" s="39">
        <f t="shared" si="89"/>
        <v>0.36</v>
      </c>
      <c r="BG102" s="59">
        <f t="shared" si="90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 s="18">
        <v>0</v>
      </c>
      <c r="CS102">
        <v>0</v>
      </c>
      <c r="CT102">
        <v>0</v>
      </c>
      <c r="CU102">
        <v>1</v>
      </c>
      <c r="CV102" s="18">
        <v>0</v>
      </c>
      <c r="CW102">
        <v>1</v>
      </c>
      <c r="CX102">
        <v>1</v>
      </c>
      <c r="CY102">
        <v>0</v>
      </c>
      <c r="CZ102">
        <v>0</v>
      </c>
      <c r="DA102" s="18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 s="18">
        <v>0</v>
      </c>
      <c r="DN102" s="18"/>
      <c r="DS102" s="43" t="s">
        <v>397</v>
      </c>
    </row>
    <row r="103" spans="1:123" x14ac:dyDescent="0.25">
      <c r="A103">
        <v>102</v>
      </c>
      <c r="B103">
        <v>10</v>
      </c>
      <c r="C103" s="25" t="s">
        <v>231</v>
      </c>
      <c r="D103" s="12">
        <v>12.33</v>
      </c>
      <c r="E103" s="14">
        <f t="shared" si="81"/>
        <v>2.1113013698630136</v>
      </c>
      <c r="F103" s="7">
        <v>5.84</v>
      </c>
      <c r="G103" s="7">
        <f t="shared" si="82"/>
        <v>10.218698630136986</v>
      </c>
      <c r="H103" s="16">
        <f t="shared" si="83"/>
        <v>14.441301369863014</v>
      </c>
      <c r="I103" s="11">
        <f t="shared" si="35"/>
        <v>0.35082472695207928</v>
      </c>
      <c r="J103" s="39">
        <f t="shared" si="36"/>
        <v>6.0072727217821795E-2</v>
      </c>
      <c r="K103" s="39">
        <f t="shared" si="84"/>
        <v>16.646489119330838</v>
      </c>
      <c r="L103" s="39">
        <f t="shared" si="85"/>
        <v>0.29075199973425747</v>
      </c>
      <c r="M103" s="39">
        <f t="shared" si="86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1</v>
      </c>
      <c r="AF103" s="9">
        <v>0</v>
      </c>
      <c r="AG103" s="9">
        <v>0</v>
      </c>
      <c r="AH103" s="8">
        <v>250</v>
      </c>
      <c r="AI103" s="9">
        <v>6</v>
      </c>
      <c r="AJ103" s="9">
        <f t="shared" si="28"/>
        <v>243</v>
      </c>
      <c r="AL103" s="7">
        <v>8.9</v>
      </c>
      <c r="AM103" s="7">
        <f t="shared" si="87"/>
        <v>15.399999999999999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88"/>
        <v>0.16000000000000003</v>
      </c>
      <c r="BD103" s="39">
        <f t="shared" si="88"/>
        <v>0.16000000000000003</v>
      </c>
      <c r="BE103" s="59">
        <v>0.252</v>
      </c>
      <c r="BF103" s="39">
        <f t="shared" si="89"/>
        <v>0.36</v>
      </c>
      <c r="BG103" s="59">
        <f t="shared" si="90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 s="18">
        <v>0</v>
      </c>
      <c r="CS103">
        <v>0</v>
      </c>
      <c r="CT103">
        <v>0</v>
      </c>
      <c r="CU103">
        <v>1</v>
      </c>
      <c r="CV103" s="18">
        <v>0</v>
      </c>
      <c r="CW103">
        <v>1</v>
      </c>
      <c r="CX103">
        <v>1</v>
      </c>
      <c r="CY103">
        <v>0</v>
      </c>
      <c r="CZ103">
        <v>0</v>
      </c>
      <c r="DA103" s="18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 s="18">
        <v>0</v>
      </c>
      <c r="DN103" s="18"/>
      <c r="DS103" s="43" t="s">
        <v>397</v>
      </c>
    </row>
    <row r="104" spans="1:123" x14ac:dyDescent="0.25">
      <c r="A104">
        <v>103</v>
      </c>
      <c r="B104">
        <v>10</v>
      </c>
      <c r="C104" s="25" t="s">
        <v>231</v>
      </c>
      <c r="D104" s="12">
        <v>6.54</v>
      </c>
      <c r="E104" s="14">
        <f t="shared" si="81"/>
        <v>0.55897435897435899</v>
      </c>
      <c r="F104" s="7">
        <v>11.7</v>
      </c>
      <c r="G104" s="7">
        <f t="shared" si="82"/>
        <v>5.9810256410256413</v>
      </c>
      <c r="H104" s="16">
        <f t="shared" si="83"/>
        <v>7.0989743589743588</v>
      </c>
      <c r="I104" s="11">
        <f t="shared" si="35"/>
        <v>0.60107586511526123</v>
      </c>
      <c r="J104" s="39">
        <f t="shared" si="36"/>
        <v>5.1374005565406944E-2</v>
      </c>
      <c r="K104" s="39">
        <f t="shared" si="84"/>
        <v>19.465096968677038</v>
      </c>
      <c r="L104" s="39">
        <f t="shared" si="85"/>
        <v>0.54970185954985429</v>
      </c>
      <c r="M104" s="39">
        <f t="shared" si="86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1</v>
      </c>
      <c r="AF104" s="9">
        <v>0</v>
      </c>
      <c r="AG104" s="9">
        <v>0</v>
      </c>
      <c r="AH104" s="8">
        <v>250</v>
      </c>
      <c r="AI104" s="9">
        <v>7</v>
      </c>
      <c r="AJ104" s="9">
        <f t="shared" si="28"/>
        <v>242</v>
      </c>
      <c r="AL104" s="7">
        <v>8.9</v>
      </c>
      <c r="AM104" s="7">
        <f t="shared" si="87"/>
        <v>16.399999999999999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88"/>
        <v>0.16000000000000003</v>
      </c>
      <c r="BD104" s="39">
        <f t="shared" si="88"/>
        <v>0.16000000000000003</v>
      </c>
      <c r="BE104" s="59">
        <v>0.252</v>
      </c>
      <c r="BF104" s="39">
        <f t="shared" si="89"/>
        <v>0.36</v>
      </c>
      <c r="BG104" s="59">
        <f t="shared" si="90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 s="18">
        <v>0</v>
      </c>
      <c r="CS104">
        <v>0</v>
      </c>
      <c r="CT104">
        <v>0</v>
      </c>
      <c r="CU104">
        <v>1</v>
      </c>
      <c r="CV104" s="18">
        <v>0</v>
      </c>
      <c r="CW104">
        <v>0</v>
      </c>
      <c r="CX104">
        <v>0</v>
      </c>
      <c r="CY104">
        <v>0</v>
      </c>
      <c r="CZ104">
        <v>0</v>
      </c>
      <c r="DA104" s="18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 s="18">
        <v>1</v>
      </c>
      <c r="DN104" s="18"/>
      <c r="DS104" s="43" t="s">
        <v>397</v>
      </c>
    </row>
    <row r="105" spans="1:123" x14ac:dyDescent="0.25">
      <c r="A105">
        <v>104</v>
      </c>
      <c r="B105">
        <v>10</v>
      </c>
      <c r="C105" s="25" t="s">
        <v>231</v>
      </c>
      <c r="D105" s="12">
        <v>12.58</v>
      </c>
      <c r="E105" s="14">
        <f t="shared" si="81"/>
        <v>3.981012658227848</v>
      </c>
      <c r="F105" s="7">
        <v>3.16</v>
      </c>
      <c r="G105" s="7">
        <f t="shared" si="82"/>
        <v>8.5989873417721512</v>
      </c>
      <c r="H105" s="16">
        <f t="shared" si="83"/>
        <v>16.561012658227849</v>
      </c>
      <c r="I105" s="11">
        <f t="shared" si="35"/>
        <v>0.19906697682735652</v>
      </c>
      <c r="J105" s="39">
        <f t="shared" si="36"/>
        <v>6.2995878742834341E-2</v>
      </c>
      <c r="K105" s="39">
        <f t="shared" ref="K105:K111" si="91">IFERROR(1/J105, "X")</f>
        <v>15.874054302540356</v>
      </c>
      <c r="L105" s="39">
        <f t="shared" ref="L105:L111" si="92">IFERROR(I105-J105, "X")</f>
        <v>0.13607109808452217</v>
      </c>
      <c r="M105" s="39">
        <f t="shared" ref="M105:M111" si="93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1</v>
      </c>
      <c r="AF105" s="9">
        <v>0</v>
      </c>
      <c r="AG105" s="9">
        <v>0</v>
      </c>
      <c r="AH105" s="8">
        <v>250</v>
      </c>
      <c r="AI105" s="9">
        <v>7</v>
      </c>
      <c r="AJ105" s="9">
        <f t="shared" si="28"/>
        <v>242</v>
      </c>
      <c r="AL105" s="7">
        <v>8.9</v>
      </c>
      <c r="AM105" s="7">
        <f t="shared" si="87"/>
        <v>17.399999999999999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88"/>
        <v>0.16000000000000003</v>
      </c>
      <c r="BD105" s="39">
        <f t="shared" si="88"/>
        <v>0.16000000000000003</v>
      </c>
      <c r="BE105" s="59">
        <v>0.252</v>
      </c>
      <c r="BF105" s="39">
        <f t="shared" si="89"/>
        <v>0.36</v>
      </c>
      <c r="BG105" s="59">
        <f t="shared" si="90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s="18">
        <v>0</v>
      </c>
      <c r="CS105">
        <v>0</v>
      </c>
      <c r="CT105">
        <v>0</v>
      </c>
      <c r="CU105">
        <v>1</v>
      </c>
      <c r="CV105" s="18">
        <v>0</v>
      </c>
      <c r="CW105">
        <v>1</v>
      </c>
      <c r="CX105">
        <v>1</v>
      </c>
      <c r="CY105">
        <v>0</v>
      </c>
      <c r="CZ105">
        <v>0</v>
      </c>
      <c r="DA105" s="18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 s="18">
        <v>1</v>
      </c>
      <c r="DN105" s="18"/>
      <c r="DS105" s="43" t="s">
        <v>397</v>
      </c>
    </row>
    <row r="106" spans="1:123" x14ac:dyDescent="0.25">
      <c r="A106">
        <v>105</v>
      </c>
      <c r="B106">
        <v>10</v>
      </c>
      <c r="C106" s="25" t="s">
        <v>231</v>
      </c>
      <c r="D106" s="12">
        <v>10</v>
      </c>
      <c r="E106" s="14">
        <f t="shared" si="81"/>
        <v>2.9325513196480939</v>
      </c>
      <c r="F106" s="7">
        <v>3.41</v>
      </c>
      <c r="G106" s="7">
        <f t="shared" si="82"/>
        <v>7.0674486803519061</v>
      </c>
      <c r="H106" s="16">
        <f t="shared" si="83"/>
        <v>12.932551319648095</v>
      </c>
      <c r="I106" s="11">
        <f t="shared" si="35"/>
        <v>0.21411924080287578</v>
      </c>
      <c r="J106" s="39">
        <f t="shared" si="36"/>
        <v>6.2791566217852132E-2</v>
      </c>
      <c r="K106" s="39">
        <f t="shared" si="91"/>
        <v>15.925705635858025</v>
      </c>
      <c r="L106" s="39">
        <f t="shared" si="92"/>
        <v>0.15132767458502366</v>
      </c>
      <c r="M106" s="39">
        <f t="shared" si="93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1</v>
      </c>
      <c r="AF106" s="9">
        <v>0</v>
      </c>
      <c r="AG106" s="9">
        <v>0</v>
      </c>
      <c r="AH106" s="8">
        <v>250</v>
      </c>
      <c r="AI106" s="9">
        <v>7</v>
      </c>
      <c r="AJ106" s="9">
        <f t="shared" si="28"/>
        <v>242</v>
      </c>
      <c r="AL106" s="7">
        <v>8.9</v>
      </c>
      <c r="AM106" s="7">
        <f t="shared" si="87"/>
        <v>18.399999999999999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88"/>
        <v>0.16000000000000003</v>
      </c>
      <c r="BD106" s="39">
        <f t="shared" si="88"/>
        <v>0.16000000000000003</v>
      </c>
      <c r="BE106" s="59">
        <v>0.252</v>
      </c>
      <c r="BF106" s="39">
        <f t="shared" si="89"/>
        <v>0.36</v>
      </c>
      <c r="BG106" s="59">
        <f t="shared" si="90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s="18">
        <v>0</v>
      </c>
      <c r="CS106">
        <v>0</v>
      </c>
      <c r="CT106">
        <v>0</v>
      </c>
      <c r="CU106">
        <v>1</v>
      </c>
      <c r="CV106" s="18">
        <v>0</v>
      </c>
      <c r="CW106">
        <v>1</v>
      </c>
      <c r="CX106">
        <v>1</v>
      </c>
      <c r="CY106">
        <v>0</v>
      </c>
      <c r="CZ106">
        <v>0</v>
      </c>
      <c r="DA106" s="18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 s="18">
        <v>1</v>
      </c>
      <c r="DN106" s="18"/>
      <c r="DS106" s="43" t="s">
        <v>397</v>
      </c>
    </row>
    <row r="107" spans="1:123" x14ac:dyDescent="0.25">
      <c r="A107">
        <v>106</v>
      </c>
      <c r="B107">
        <v>10</v>
      </c>
      <c r="C107" s="25" t="s">
        <v>231</v>
      </c>
      <c r="D107" s="12">
        <v>11.13</v>
      </c>
      <c r="E107" s="14">
        <f t="shared" si="81"/>
        <v>1.6153846153846156</v>
      </c>
      <c r="F107" s="7">
        <v>6.89</v>
      </c>
      <c r="G107" s="7">
        <f t="shared" si="82"/>
        <v>9.5146153846153858</v>
      </c>
      <c r="H107" s="16">
        <f t="shared" si="83"/>
        <v>12.745384615384616</v>
      </c>
      <c r="I107" s="11">
        <f t="shared" si="35"/>
        <v>0.40496348573045571</v>
      </c>
      <c r="J107" s="39">
        <f t="shared" si="36"/>
        <v>5.8775542196002291E-2</v>
      </c>
      <c r="K107" s="39">
        <f t="shared" si="91"/>
        <v>17.013879628115394</v>
      </c>
      <c r="L107" s="39">
        <f t="shared" si="92"/>
        <v>0.34618794353445342</v>
      </c>
      <c r="M107" s="39">
        <f t="shared" si="93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1</v>
      </c>
      <c r="AF107" s="9">
        <v>0</v>
      </c>
      <c r="AG107" s="9">
        <v>0</v>
      </c>
      <c r="AH107" s="8">
        <v>250</v>
      </c>
      <c r="AI107" s="9">
        <v>7</v>
      </c>
      <c r="AJ107" s="9">
        <f t="shared" si="28"/>
        <v>242</v>
      </c>
      <c r="AL107" s="7">
        <v>8.9</v>
      </c>
      <c r="AM107" s="7">
        <f t="shared" si="87"/>
        <v>19.399999999999999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88"/>
        <v>0.16000000000000003</v>
      </c>
      <c r="BD107" s="39">
        <f t="shared" si="88"/>
        <v>0.16000000000000003</v>
      </c>
      <c r="BE107" s="59">
        <v>0.252</v>
      </c>
      <c r="BF107" s="39">
        <f t="shared" si="89"/>
        <v>0.36</v>
      </c>
      <c r="BG107" s="59">
        <f t="shared" si="90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s="18">
        <v>0</v>
      </c>
      <c r="CS107">
        <v>0</v>
      </c>
      <c r="CT107">
        <v>0</v>
      </c>
      <c r="CU107">
        <v>1</v>
      </c>
      <c r="CV107" s="18">
        <v>0</v>
      </c>
      <c r="CW107">
        <v>1</v>
      </c>
      <c r="CX107">
        <v>1</v>
      </c>
      <c r="CY107">
        <v>0</v>
      </c>
      <c r="CZ107">
        <v>0</v>
      </c>
      <c r="DA107" s="18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 s="18">
        <v>1</v>
      </c>
      <c r="DN107" s="18"/>
      <c r="DS107" s="43" t="s">
        <v>397</v>
      </c>
    </row>
    <row r="108" spans="1:123" x14ac:dyDescent="0.25">
      <c r="A108">
        <v>107</v>
      </c>
      <c r="B108">
        <v>10</v>
      </c>
      <c r="C108" s="25" t="s">
        <v>231</v>
      </c>
      <c r="D108" s="12">
        <v>6.03</v>
      </c>
      <c r="E108" s="14">
        <f t="shared" si="81"/>
        <v>1.7179487179487181</v>
      </c>
      <c r="F108" s="7">
        <v>3.51</v>
      </c>
      <c r="G108" s="7">
        <f t="shared" si="82"/>
        <v>4.3120512820512822</v>
      </c>
      <c r="H108" s="16">
        <f t="shared" si="83"/>
        <v>7.7479487179487183</v>
      </c>
      <c r="I108" s="11">
        <f t="shared" si="35"/>
        <v>0.29631059031872276</v>
      </c>
      <c r="J108" s="39">
        <f t="shared" si="36"/>
        <v>8.441897160077573E-2</v>
      </c>
      <c r="K108" s="39">
        <f t="shared" si="91"/>
        <v>11.845678536918008</v>
      </c>
      <c r="L108" s="39">
        <f t="shared" si="92"/>
        <v>0.21189161871794704</v>
      </c>
      <c r="M108" s="39">
        <f t="shared" si="93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1</v>
      </c>
      <c r="AF108" s="9">
        <v>0</v>
      </c>
      <c r="AG108" s="9">
        <v>0</v>
      </c>
      <c r="AH108" s="8">
        <v>135</v>
      </c>
      <c r="AI108" s="9">
        <v>6</v>
      </c>
      <c r="AJ108" s="9">
        <f t="shared" si="28"/>
        <v>128</v>
      </c>
      <c r="AL108" s="7">
        <v>8.9</v>
      </c>
      <c r="AM108" s="7">
        <f t="shared" si="87"/>
        <v>20.399999999999999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88"/>
        <v>0.16000000000000003</v>
      </c>
      <c r="BD108" s="39">
        <f t="shared" si="88"/>
        <v>0.16000000000000003</v>
      </c>
      <c r="BE108" s="59">
        <v>0.252</v>
      </c>
      <c r="BF108" s="39">
        <f t="shared" si="89"/>
        <v>0.36</v>
      </c>
      <c r="BG108" s="59">
        <f t="shared" si="90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18">
        <v>0</v>
      </c>
      <c r="CS108">
        <v>0</v>
      </c>
      <c r="CT108">
        <v>0</v>
      </c>
      <c r="CU108">
        <v>1</v>
      </c>
      <c r="CV108" s="18">
        <v>0</v>
      </c>
      <c r="CW108">
        <v>0</v>
      </c>
      <c r="CX108">
        <v>0</v>
      </c>
      <c r="CY108">
        <v>0</v>
      </c>
      <c r="CZ108">
        <v>0</v>
      </c>
      <c r="DA108" s="1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 s="18">
        <v>0</v>
      </c>
      <c r="DN108" s="18"/>
      <c r="DS108" s="43" t="s">
        <v>397</v>
      </c>
    </row>
    <row r="109" spans="1:123" x14ac:dyDescent="0.25">
      <c r="A109">
        <v>108</v>
      </c>
      <c r="B109">
        <v>10</v>
      </c>
      <c r="C109" s="25" t="s">
        <v>231</v>
      </c>
      <c r="D109" s="12">
        <v>6.26</v>
      </c>
      <c r="E109" s="14">
        <f t="shared" si="81"/>
        <v>1.68733153638814</v>
      </c>
      <c r="F109" s="7">
        <v>3.71</v>
      </c>
      <c r="G109" s="7">
        <f t="shared" si="82"/>
        <v>4.5726684636118602</v>
      </c>
      <c r="H109" s="16">
        <f t="shared" si="83"/>
        <v>7.9473315363881394</v>
      </c>
      <c r="I109" s="11">
        <f t="shared" si="35"/>
        <v>0.31270005357381991</v>
      </c>
      <c r="J109" s="39">
        <f t="shared" si="36"/>
        <v>8.4285728726097006E-2</v>
      </c>
      <c r="K109" s="39">
        <f t="shared" si="91"/>
        <v>11.864404746973191</v>
      </c>
      <c r="L109" s="39">
        <f t="shared" si="92"/>
        <v>0.22841432484772289</v>
      </c>
      <c r="M109" s="39">
        <f t="shared" si="93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1</v>
      </c>
      <c r="AF109" s="9">
        <v>0</v>
      </c>
      <c r="AG109" s="9">
        <v>0</v>
      </c>
      <c r="AH109" s="8">
        <v>135</v>
      </c>
      <c r="AI109" s="9">
        <v>7</v>
      </c>
      <c r="AJ109" s="9">
        <f t="shared" si="28"/>
        <v>127</v>
      </c>
      <c r="AL109" s="7">
        <v>8.9</v>
      </c>
      <c r="AM109" s="7">
        <f t="shared" si="87"/>
        <v>21.4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88"/>
        <v>0.16000000000000003</v>
      </c>
      <c r="BD109" s="39">
        <f t="shared" si="88"/>
        <v>0.16000000000000003</v>
      </c>
      <c r="BE109" s="59">
        <v>0.252</v>
      </c>
      <c r="BF109" s="39">
        <f t="shared" si="89"/>
        <v>0.36</v>
      </c>
      <c r="BG109" s="59">
        <f t="shared" si="90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s="18">
        <v>0</v>
      </c>
      <c r="CS109">
        <v>0</v>
      </c>
      <c r="CT109">
        <v>0</v>
      </c>
      <c r="CU109">
        <v>1</v>
      </c>
      <c r="CV109" s="18">
        <v>0</v>
      </c>
      <c r="CW109">
        <v>0</v>
      </c>
      <c r="CX109">
        <v>0</v>
      </c>
      <c r="CY109">
        <v>0</v>
      </c>
      <c r="CZ109">
        <v>0</v>
      </c>
      <c r="DA109" s="18">
        <v>0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 s="18">
        <v>0</v>
      </c>
      <c r="DN109" s="18"/>
      <c r="DS109" s="43" t="s">
        <v>397</v>
      </c>
    </row>
    <row r="110" spans="1:123" x14ac:dyDescent="0.25">
      <c r="A110">
        <v>109</v>
      </c>
      <c r="B110">
        <v>10</v>
      </c>
      <c r="C110" s="25" t="s">
        <v>231</v>
      </c>
      <c r="D110" s="12">
        <v>13.07</v>
      </c>
      <c r="E110" s="14">
        <f t="shared" si="81"/>
        <v>3.2675000000000001</v>
      </c>
      <c r="F110" s="7">
        <v>4</v>
      </c>
      <c r="G110" s="7">
        <f t="shared" si="82"/>
        <v>9.8025000000000002</v>
      </c>
      <c r="H110" s="16">
        <f t="shared" si="83"/>
        <v>16.337499999999999</v>
      </c>
      <c r="I110" s="11">
        <f t="shared" si="35"/>
        <v>0.33333333333333331</v>
      </c>
      <c r="J110" s="39">
        <f t="shared" si="36"/>
        <v>8.3333333333333329E-2</v>
      </c>
      <c r="K110" s="39">
        <f t="shared" si="91"/>
        <v>12</v>
      </c>
      <c r="L110" s="39">
        <f t="shared" si="92"/>
        <v>0.25</v>
      </c>
      <c r="M110" s="39">
        <f t="shared" si="93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1</v>
      </c>
      <c r="AF110" s="9">
        <v>0</v>
      </c>
      <c r="AG110" s="9">
        <v>0</v>
      </c>
      <c r="AH110" s="8">
        <v>135</v>
      </c>
      <c r="AI110" s="9">
        <v>6</v>
      </c>
      <c r="AJ110" s="9">
        <f t="shared" si="28"/>
        <v>128</v>
      </c>
      <c r="AL110" s="7">
        <v>8.9</v>
      </c>
      <c r="AM110" s="7">
        <f t="shared" si="87"/>
        <v>22.4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88"/>
        <v>0.16000000000000003</v>
      </c>
      <c r="BD110" s="39">
        <f t="shared" si="88"/>
        <v>0.16000000000000003</v>
      </c>
      <c r="BE110" s="59">
        <v>0.252</v>
      </c>
      <c r="BF110" s="39">
        <f t="shared" si="89"/>
        <v>0.36</v>
      </c>
      <c r="BG110" s="59">
        <f t="shared" si="90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 s="18">
        <v>0</v>
      </c>
      <c r="CS110">
        <v>0</v>
      </c>
      <c r="CT110">
        <v>0</v>
      </c>
      <c r="CU110">
        <v>1</v>
      </c>
      <c r="CV110" s="18">
        <v>0</v>
      </c>
      <c r="CW110">
        <v>1</v>
      </c>
      <c r="CX110">
        <v>1</v>
      </c>
      <c r="CY110">
        <v>0</v>
      </c>
      <c r="CZ110">
        <v>0</v>
      </c>
      <c r="DA110" s="18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 s="18">
        <v>0</v>
      </c>
      <c r="DN110" s="18"/>
      <c r="DS110" s="43" t="s">
        <v>397</v>
      </c>
    </row>
    <row r="111" spans="1:123" x14ac:dyDescent="0.25">
      <c r="A111">
        <v>110</v>
      </c>
      <c r="B111">
        <v>10</v>
      </c>
      <c r="C111" s="25" t="s">
        <v>231</v>
      </c>
      <c r="D111" s="12">
        <v>14.34</v>
      </c>
      <c r="E111" s="14">
        <f t="shared" si="81"/>
        <v>1.2256410256410257</v>
      </c>
      <c r="F111" s="7">
        <v>11.7</v>
      </c>
      <c r="G111" s="7">
        <f t="shared" si="82"/>
        <v>13.114358974358975</v>
      </c>
      <c r="H111" s="16">
        <f t="shared" si="83"/>
        <v>15.565641025641025</v>
      </c>
      <c r="I111" s="11">
        <f t="shared" si="35"/>
        <v>0.72023528688055971</v>
      </c>
      <c r="J111" s="39">
        <f t="shared" si="36"/>
        <v>6.1558571528252976E-2</v>
      </c>
      <c r="K111" s="39">
        <f t="shared" si="91"/>
        <v>16.244691440590675</v>
      </c>
      <c r="L111" s="39">
        <f t="shared" si="92"/>
        <v>0.65867671535230676</v>
      </c>
      <c r="M111" s="39">
        <f t="shared" si="93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1</v>
      </c>
      <c r="AF111" s="9">
        <v>0</v>
      </c>
      <c r="AG111" s="9">
        <v>0</v>
      </c>
      <c r="AH111" s="8">
        <v>135</v>
      </c>
      <c r="AI111" s="9">
        <v>7</v>
      </c>
      <c r="AJ111" s="9">
        <f t="shared" si="28"/>
        <v>127</v>
      </c>
      <c r="AL111" s="7">
        <v>8.9</v>
      </c>
      <c r="AM111" s="7">
        <f t="shared" si="87"/>
        <v>23.4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88"/>
        <v>0.16000000000000003</v>
      </c>
      <c r="BD111" s="39">
        <f t="shared" si="88"/>
        <v>0.16000000000000003</v>
      </c>
      <c r="BE111" s="59">
        <v>0.252</v>
      </c>
      <c r="BF111" s="39">
        <f t="shared" si="89"/>
        <v>0.36</v>
      </c>
      <c r="BG111" s="59">
        <f t="shared" si="90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 s="18">
        <v>0</v>
      </c>
      <c r="CS111">
        <v>0</v>
      </c>
      <c r="CT111">
        <v>0</v>
      </c>
      <c r="CU111">
        <v>1</v>
      </c>
      <c r="CV111" s="18">
        <v>0</v>
      </c>
      <c r="CW111">
        <v>1</v>
      </c>
      <c r="CX111">
        <v>1</v>
      </c>
      <c r="CY111">
        <v>0</v>
      </c>
      <c r="CZ111">
        <v>0</v>
      </c>
      <c r="DA111" s="18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1</v>
      </c>
      <c r="DL111" s="18">
        <v>0</v>
      </c>
      <c r="DN111" s="18"/>
      <c r="DS111" s="43" t="s">
        <v>397</v>
      </c>
    </row>
    <row r="112" spans="1:123" x14ac:dyDescent="0.25">
      <c r="A112">
        <v>111</v>
      </c>
      <c r="B112">
        <v>10</v>
      </c>
      <c r="C112" s="25" t="s">
        <v>231</v>
      </c>
      <c r="D112" s="12">
        <v>12.13</v>
      </c>
      <c r="E112" s="14">
        <f t="shared" si="81"/>
        <v>3.9770491803278691</v>
      </c>
      <c r="F112" s="7">
        <v>3.05</v>
      </c>
      <c r="G112" s="7">
        <f t="shared" ref="G112:G114" si="94">D112-E112</f>
        <v>8.1529508196721316</v>
      </c>
      <c r="H112" s="16">
        <f t="shared" ref="H112:H114" si="95">D112+E112</f>
        <v>16.10704918032787</v>
      </c>
      <c r="I112" s="11">
        <f t="shared" si="35"/>
        <v>0.19239839057790684</v>
      </c>
      <c r="J112" s="39">
        <f t="shared" si="36"/>
        <v>6.3081439533739944E-2</v>
      </c>
      <c r="K112" s="39">
        <f t="shared" ref="K112:K114" si="96">IFERROR(1/J112, "X")</f>
        <v>15.852523458427685</v>
      </c>
      <c r="L112" s="39">
        <f t="shared" ref="L112:L114" si="97">IFERROR(I112-J112, "X")</f>
        <v>0.12931695104416691</v>
      </c>
      <c r="M112" s="39">
        <f t="shared" ref="M112:M114" si="98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1</v>
      </c>
      <c r="AF112" s="9">
        <v>0</v>
      </c>
      <c r="AG112" s="9">
        <v>0</v>
      </c>
      <c r="AH112" s="8">
        <v>250</v>
      </c>
      <c r="AI112" s="9">
        <v>7</v>
      </c>
      <c r="AJ112" s="9">
        <f t="shared" ref="AJ112:AJ168" si="99">AH112-AI112-1</f>
        <v>242</v>
      </c>
      <c r="AL112" s="7">
        <v>8.9</v>
      </c>
      <c r="AM112" s="7">
        <f t="shared" si="87"/>
        <v>24.4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88"/>
        <v>0.16000000000000003</v>
      </c>
      <c r="BD112" s="39">
        <f t="shared" si="88"/>
        <v>0.16000000000000003</v>
      </c>
      <c r="BE112" s="59">
        <v>0.252</v>
      </c>
      <c r="BF112" s="39">
        <f t="shared" si="89"/>
        <v>0.36</v>
      </c>
      <c r="BG112" s="59">
        <f t="shared" si="90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8">
        <v>0</v>
      </c>
      <c r="CS112">
        <v>0</v>
      </c>
      <c r="CT112">
        <v>0</v>
      </c>
      <c r="CU112">
        <v>1</v>
      </c>
      <c r="CV112" s="18">
        <v>0</v>
      </c>
      <c r="CW112">
        <v>1</v>
      </c>
      <c r="CX112">
        <v>1</v>
      </c>
      <c r="CY112">
        <v>0</v>
      </c>
      <c r="CZ112">
        <v>0</v>
      </c>
      <c r="DA112" s="18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 s="18">
        <v>1</v>
      </c>
      <c r="DN112" s="18"/>
      <c r="DS112" s="43" t="s">
        <v>397</v>
      </c>
    </row>
    <row r="113" spans="1:123" x14ac:dyDescent="0.25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81"/>
        <v>2.9323076923076923</v>
      </c>
      <c r="F113" s="7">
        <v>3.25</v>
      </c>
      <c r="G113" s="7">
        <f t="shared" si="94"/>
        <v>6.5976923076923075</v>
      </c>
      <c r="H113" s="16">
        <f t="shared" si="95"/>
        <v>12.462307692307691</v>
      </c>
      <c r="I113" s="11">
        <f t="shared" si="35"/>
        <v>0.20450264387930378</v>
      </c>
      <c r="J113" s="39">
        <f t="shared" si="36"/>
        <v>6.2923890424401163E-2</v>
      </c>
      <c r="K113" s="39">
        <f t="shared" si="96"/>
        <v>15.892215075312818</v>
      </c>
      <c r="L113" s="39">
        <f t="shared" si="97"/>
        <v>0.14157875345490262</v>
      </c>
      <c r="M113" s="39">
        <f t="shared" si="98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1</v>
      </c>
      <c r="AF113" s="9">
        <v>0</v>
      </c>
      <c r="AG113" s="9">
        <v>0</v>
      </c>
      <c r="AH113" s="8">
        <v>250</v>
      </c>
      <c r="AI113" s="9">
        <v>7</v>
      </c>
      <c r="AJ113" s="9">
        <f t="shared" si="99"/>
        <v>242</v>
      </c>
      <c r="AL113" s="7">
        <v>8.9</v>
      </c>
      <c r="AM113" s="7">
        <f t="shared" si="87"/>
        <v>25.4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88"/>
        <v>0.16000000000000003</v>
      </c>
      <c r="BD113" s="39">
        <f t="shared" si="88"/>
        <v>0.16000000000000003</v>
      </c>
      <c r="BE113" s="59">
        <v>0.252</v>
      </c>
      <c r="BF113" s="39">
        <f t="shared" si="89"/>
        <v>0.36</v>
      </c>
      <c r="BG113" s="59">
        <f t="shared" si="90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18">
        <v>0</v>
      </c>
      <c r="CS113">
        <v>0</v>
      </c>
      <c r="CT113">
        <v>0</v>
      </c>
      <c r="CU113">
        <v>1</v>
      </c>
      <c r="CV113" s="18">
        <v>0</v>
      </c>
      <c r="CW113">
        <v>1</v>
      </c>
      <c r="CX113">
        <v>1</v>
      </c>
      <c r="CY113">
        <v>0</v>
      </c>
      <c r="CZ113">
        <v>0</v>
      </c>
      <c r="DA113" s="18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 s="18">
        <v>1</v>
      </c>
      <c r="DN113" s="18"/>
      <c r="DS113" s="43" t="s">
        <v>397</v>
      </c>
    </row>
    <row r="114" spans="1:123" s="69" customFormat="1" x14ac:dyDescent="0.25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81"/>
        <v>1.6138032305433188</v>
      </c>
      <c r="F114" s="73">
        <v>6.81</v>
      </c>
      <c r="G114" s="73">
        <f t="shared" si="94"/>
        <v>9.3761967694566817</v>
      </c>
      <c r="H114" s="74">
        <f t="shared" si="95"/>
        <v>12.603803230543319</v>
      </c>
      <c r="I114" s="75">
        <f t="shared" si="35"/>
        <v>0.40102133631589526</v>
      </c>
      <c r="J114" s="76">
        <f t="shared" si="36"/>
        <v>5.8887127212319423E-2</v>
      </c>
      <c r="K114" s="76">
        <f t="shared" si="96"/>
        <v>16.981640085692547</v>
      </c>
      <c r="L114" s="76">
        <f t="shared" si="97"/>
        <v>0.34213420910357584</v>
      </c>
      <c r="M114" s="76">
        <f t="shared" si="98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1</v>
      </c>
      <c r="AF114" s="79">
        <v>0</v>
      </c>
      <c r="AG114" s="79">
        <v>0</v>
      </c>
      <c r="AH114" s="78">
        <v>250</v>
      </c>
      <c r="AI114" s="79">
        <v>7</v>
      </c>
      <c r="AJ114" s="79">
        <f t="shared" si="99"/>
        <v>242</v>
      </c>
      <c r="AK114" s="79"/>
      <c r="AL114" s="73">
        <v>8.9</v>
      </c>
      <c r="AM114" s="73">
        <f t="shared" si="87"/>
        <v>26.4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88"/>
        <v>0.16000000000000003</v>
      </c>
      <c r="BD114" s="76">
        <f t="shared" si="88"/>
        <v>0.16000000000000003</v>
      </c>
      <c r="BE114" s="83">
        <v>0.252</v>
      </c>
      <c r="BF114" s="76">
        <f t="shared" si="89"/>
        <v>0.36</v>
      </c>
      <c r="BG114" s="83">
        <f t="shared" si="90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85">
        <v>0</v>
      </c>
      <c r="CS114" s="69">
        <v>0</v>
      </c>
      <c r="CT114" s="69">
        <v>0</v>
      </c>
      <c r="CU114" s="69">
        <v>1</v>
      </c>
      <c r="CV114" s="85">
        <v>0</v>
      </c>
      <c r="CW114" s="69">
        <v>1</v>
      </c>
      <c r="CX114" s="69">
        <v>1</v>
      </c>
      <c r="CY114" s="69">
        <v>0</v>
      </c>
      <c r="CZ114" s="69">
        <v>0</v>
      </c>
      <c r="DA114" s="85">
        <v>1</v>
      </c>
      <c r="DB114" s="69">
        <v>1</v>
      </c>
      <c r="DC114" s="69">
        <v>1</v>
      </c>
      <c r="DD114" s="69">
        <v>0</v>
      </c>
      <c r="DE114" s="69">
        <v>0</v>
      </c>
      <c r="DF114" s="69">
        <v>0</v>
      </c>
      <c r="DG114" s="69">
        <v>0</v>
      </c>
      <c r="DH114" s="69">
        <v>1</v>
      </c>
      <c r="DI114" s="69">
        <v>0</v>
      </c>
      <c r="DJ114" s="69">
        <v>0</v>
      </c>
      <c r="DK114" s="69">
        <v>1</v>
      </c>
      <c r="DL114" s="85">
        <v>1</v>
      </c>
      <c r="DN114" s="85"/>
      <c r="DR114" s="70"/>
      <c r="DS114" s="87" t="s">
        <v>397</v>
      </c>
    </row>
    <row r="115" spans="1:123" x14ac:dyDescent="0.25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100">D115-E115</f>
        <v>10.8</v>
      </c>
      <c r="H115" s="16">
        <f t="shared" ref="H115:H116" si="101">D115+E115</f>
        <v>11.8</v>
      </c>
      <c r="I115" s="11">
        <f t="shared" si="35"/>
        <v>0.32038983361101409</v>
      </c>
      <c r="J115" s="39">
        <f t="shared" si="36"/>
        <v>1.4176541310221863E-2</v>
      </c>
      <c r="K115" s="39">
        <f t="shared" ref="K115:K116" si="102">IFERROR(1/J115, "X")</f>
        <v>70.539067189749545</v>
      </c>
      <c r="L115" s="39">
        <f t="shared" ref="L115:L116" si="103">IFERROR(I115-J115, "X")</f>
        <v>0.30621329230079219</v>
      </c>
      <c r="M115" s="39">
        <f t="shared" ref="M115:M116" si="104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0</v>
      </c>
      <c r="AD115" s="9">
        <v>1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99"/>
        <v>4465</v>
      </c>
      <c r="AL115" s="7">
        <v>9.15</v>
      </c>
      <c r="AM115" s="7">
        <f t="shared" si="87"/>
        <v>27.53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0</v>
      </c>
      <c r="AV115" s="31">
        <v>1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05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s="18">
        <v>0</v>
      </c>
      <c r="CS115">
        <v>0</v>
      </c>
      <c r="CT115">
        <v>0</v>
      </c>
      <c r="CU115">
        <v>0</v>
      </c>
      <c r="CV115" s="18">
        <v>0</v>
      </c>
      <c r="CW115">
        <v>1</v>
      </c>
      <c r="CX115">
        <v>0</v>
      </c>
      <c r="CY115">
        <v>0</v>
      </c>
      <c r="CZ115">
        <v>0</v>
      </c>
      <c r="DA115" s="18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1</v>
      </c>
      <c r="DL115" s="18">
        <v>1</v>
      </c>
      <c r="DN115" s="18"/>
      <c r="DS115" s="43" t="s">
        <v>397</v>
      </c>
    </row>
    <row r="116" spans="1:123" x14ac:dyDescent="0.25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100"/>
        <v>16.600000000000001</v>
      </c>
      <c r="H116" s="16">
        <f t="shared" si="101"/>
        <v>19.399999999999999</v>
      </c>
      <c r="I116" s="11">
        <f t="shared" si="35"/>
        <v>0.18894683311768237</v>
      </c>
      <c r="J116" s="39">
        <f t="shared" si="36"/>
        <v>1.4695864798041962E-2</v>
      </c>
      <c r="K116" s="39">
        <f t="shared" si="102"/>
        <v>68.04635274905614</v>
      </c>
      <c r="L116" s="39">
        <f t="shared" si="103"/>
        <v>0.1742509683196404</v>
      </c>
      <c r="M116" s="39">
        <f t="shared" si="104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0</v>
      </c>
      <c r="AD116" s="9">
        <v>1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99"/>
        <v>4465</v>
      </c>
      <c r="AL116" s="7">
        <v>9.15</v>
      </c>
      <c r="AM116" s="7">
        <f t="shared" si="87"/>
        <v>27.53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0</v>
      </c>
      <c r="AV116" s="31">
        <v>1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05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18">
        <v>1</v>
      </c>
      <c r="CS116">
        <v>0</v>
      </c>
      <c r="CT116">
        <v>1</v>
      </c>
      <c r="CU116">
        <v>0</v>
      </c>
      <c r="CV116" s="18">
        <v>0</v>
      </c>
      <c r="CW116">
        <v>1</v>
      </c>
      <c r="CX116">
        <v>0</v>
      </c>
      <c r="CY116">
        <v>0</v>
      </c>
      <c r="CZ116">
        <v>0</v>
      </c>
      <c r="DA116" s="18">
        <v>0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1</v>
      </c>
      <c r="DL116" s="18">
        <v>1</v>
      </c>
      <c r="DN116" s="18"/>
      <c r="DS116" s="43" t="s">
        <v>397</v>
      </c>
    </row>
    <row r="117" spans="1:123" x14ac:dyDescent="0.25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06">D117/E117</f>
        <v>12.470588235294118</v>
      </c>
      <c r="G117" s="7">
        <f t="shared" ref="G117:G136" si="107">D117-E117</f>
        <v>19.5</v>
      </c>
      <c r="H117" s="16">
        <f t="shared" ref="H117:H136" si="108">D117+E117</f>
        <v>22.9</v>
      </c>
      <c r="I117" s="11">
        <f t="shared" si="35"/>
        <v>0.25336910128038576</v>
      </c>
      <c r="J117" s="39">
        <f t="shared" si="36"/>
        <v>2.0317333593238476E-2</v>
      </c>
      <c r="K117" s="39">
        <f t="shared" ref="K117:K136" si="109">IFERROR(1/J117, "X")</f>
        <v>49.219056989485857</v>
      </c>
      <c r="L117" s="39">
        <f t="shared" ref="L117:L136" si="110">IFERROR(I117-J117, "X")</f>
        <v>0.23305176768714728</v>
      </c>
      <c r="M117" s="39">
        <f t="shared" ref="M117:M136" si="111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0</v>
      </c>
      <c r="AD117" s="9">
        <v>1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99"/>
        <v>2267</v>
      </c>
      <c r="AL117" s="7">
        <v>9.15</v>
      </c>
      <c r="AM117" s="7">
        <f t="shared" si="87"/>
        <v>27.53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0</v>
      </c>
      <c r="AV117" s="31">
        <v>1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05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s="18">
        <v>1</v>
      </c>
      <c r="CS117">
        <v>0</v>
      </c>
      <c r="CT117">
        <v>1</v>
      </c>
      <c r="CU117">
        <v>0</v>
      </c>
      <c r="CV117" s="18">
        <v>0</v>
      </c>
      <c r="CW117">
        <v>1</v>
      </c>
      <c r="CX117">
        <v>0</v>
      </c>
      <c r="CY117">
        <v>0</v>
      </c>
      <c r="CZ117">
        <v>0</v>
      </c>
      <c r="DA117" s="18">
        <v>0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0</v>
      </c>
      <c r="DK117">
        <v>1</v>
      </c>
      <c r="DL117" s="18">
        <v>1</v>
      </c>
      <c r="DN117" s="18"/>
      <c r="DS117" s="43" t="s">
        <v>397</v>
      </c>
    </row>
    <row r="118" spans="1:123" x14ac:dyDescent="0.25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06"/>
        <v>6.5217391304347831</v>
      </c>
      <c r="G118" s="7">
        <f t="shared" si="107"/>
        <v>12.7</v>
      </c>
      <c r="H118" s="16">
        <f t="shared" si="108"/>
        <v>17.3</v>
      </c>
      <c r="I118" s="11">
        <f t="shared" si="35"/>
        <v>0.13821298512211169</v>
      </c>
      <c r="J118" s="39">
        <f t="shared" si="36"/>
        <v>2.1192657718723789E-2</v>
      </c>
      <c r="K118" s="39">
        <f t="shared" si="109"/>
        <v>47.186153491097834</v>
      </c>
      <c r="L118" s="39">
        <f t="shared" si="110"/>
        <v>0.1170203274033879</v>
      </c>
      <c r="M118" s="39">
        <f t="shared" si="111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0</v>
      </c>
      <c r="AD118" s="9">
        <v>1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99"/>
        <v>2184</v>
      </c>
      <c r="AL118" s="7">
        <v>9.15</v>
      </c>
      <c r="AM118" s="7">
        <f t="shared" si="87"/>
        <v>27.53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0</v>
      </c>
      <c r="AV118" s="31">
        <v>1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05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8">
        <v>1</v>
      </c>
      <c r="CS118">
        <v>0</v>
      </c>
      <c r="CT118">
        <v>1</v>
      </c>
      <c r="CU118">
        <v>0</v>
      </c>
      <c r="CV118" s="18">
        <v>0</v>
      </c>
      <c r="CW118">
        <v>1</v>
      </c>
      <c r="CX118">
        <v>0</v>
      </c>
      <c r="CY118">
        <v>0</v>
      </c>
      <c r="CZ118">
        <v>0</v>
      </c>
      <c r="DA118" s="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K118">
        <v>1</v>
      </c>
      <c r="DL118" s="18">
        <v>1</v>
      </c>
      <c r="DN118" s="18"/>
      <c r="DS118" s="43" t="s">
        <v>397</v>
      </c>
    </row>
    <row r="119" spans="1:123" x14ac:dyDescent="0.25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06"/>
        <v>11.888888888888888</v>
      </c>
      <c r="G119" s="7">
        <f t="shared" si="107"/>
        <v>19.599999999999998</v>
      </c>
      <c r="H119" s="16">
        <f t="shared" si="108"/>
        <v>23.2</v>
      </c>
      <c r="I119" s="11">
        <f t="shared" si="35"/>
        <v>0.22661558764273609</v>
      </c>
      <c r="J119" s="39">
        <f t="shared" si="36"/>
        <v>1.9061124194248831E-2</v>
      </c>
      <c r="K119" s="39">
        <f t="shared" si="109"/>
        <v>52.46280281315844</v>
      </c>
      <c r="L119" s="39">
        <f t="shared" si="110"/>
        <v>0.20755446344848727</v>
      </c>
      <c r="M119" s="39">
        <f t="shared" si="111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0</v>
      </c>
      <c r="AD119" s="9">
        <v>1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99"/>
        <v>2611</v>
      </c>
      <c r="AL119" s="7">
        <v>9.15</v>
      </c>
      <c r="AM119" s="7">
        <f t="shared" si="87"/>
        <v>27.53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0</v>
      </c>
      <c r="AV119" s="31">
        <v>1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05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8">
        <v>1</v>
      </c>
      <c r="CS119">
        <v>0</v>
      </c>
      <c r="CT119">
        <v>1</v>
      </c>
      <c r="CU119">
        <v>0</v>
      </c>
      <c r="CV119" s="18">
        <v>0</v>
      </c>
      <c r="CW119">
        <v>1</v>
      </c>
      <c r="CX119">
        <v>0</v>
      </c>
      <c r="CY119">
        <v>0</v>
      </c>
      <c r="CZ119">
        <v>0</v>
      </c>
      <c r="DA119" s="18">
        <v>0</v>
      </c>
      <c r="DB119">
        <v>1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0</v>
      </c>
      <c r="DK119">
        <v>1</v>
      </c>
      <c r="DL119" s="18">
        <v>1</v>
      </c>
      <c r="DN119" s="18"/>
      <c r="DS119" s="43" t="s">
        <v>397</v>
      </c>
    </row>
    <row r="120" spans="1:123" s="69" customFormat="1" x14ac:dyDescent="0.25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06"/>
        <v>6.5714285714285712</v>
      </c>
      <c r="G120" s="73">
        <f t="shared" si="107"/>
        <v>11.700000000000001</v>
      </c>
      <c r="H120" s="74">
        <f t="shared" si="108"/>
        <v>15.9</v>
      </c>
      <c r="I120" s="75">
        <f t="shared" si="35"/>
        <v>0.15143053318554164</v>
      </c>
      <c r="J120" s="76">
        <f t="shared" si="36"/>
        <v>2.3043776789104162E-2</v>
      </c>
      <c r="K120" s="76">
        <f t="shared" si="109"/>
        <v>43.395664224313791</v>
      </c>
      <c r="L120" s="76">
        <f t="shared" si="110"/>
        <v>0.12838675639643748</v>
      </c>
      <c r="M120" s="76">
        <f t="shared" si="111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0</v>
      </c>
      <c r="AD120" s="79">
        <v>1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99"/>
        <v>1840</v>
      </c>
      <c r="AK120" s="79"/>
      <c r="AL120" s="73">
        <v>9.15</v>
      </c>
      <c r="AM120" s="73">
        <f t="shared" si="87"/>
        <v>27.53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0</v>
      </c>
      <c r="AV120" s="80">
        <v>1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05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85">
        <v>1</v>
      </c>
      <c r="CS120" s="69">
        <v>0</v>
      </c>
      <c r="CT120" s="69">
        <v>1</v>
      </c>
      <c r="CU120" s="69">
        <v>0</v>
      </c>
      <c r="CV120" s="85">
        <v>0</v>
      </c>
      <c r="CW120" s="69">
        <v>1</v>
      </c>
      <c r="CX120" s="69">
        <v>0</v>
      </c>
      <c r="CY120" s="69">
        <v>0</v>
      </c>
      <c r="CZ120" s="69">
        <v>0</v>
      </c>
      <c r="DA120" s="85">
        <v>0</v>
      </c>
      <c r="DB120" s="69">
        <v>1</v>
      </c>
      <c r="DC120" s="69">
        <v>1</v>
      </c>
      <c r="DD120" s="69">
        <v>0</v>
      </c>
      <c r="DE120" s="69">
        <v>0</v>
      </c>
      <c r="DF120" s="69">
        <v>1</v>
      </c>
      <c r="DG120" s="69">
        <v>0</v>
      </c>
      <c r="DH120" s="69">
        <v>1</v>
      </c>
      <c r="DI120" s="69">
        <v>0</v>
      </c>
      <c r="DJ120" s="69">
        <v>0</v>
      </c>
      <c r="DK120" s="69">
        <v>1</v>
      </c>
      <c r="DL120" s="85">
        <v>1</v>
      </c>
      <c r="DN120" s="85"/>
      <c r="DR120" s="70"/>
      <c r="DS120" s="87" t="s">
        <v>397</v>
      </c>
    </row>
    <row r="121" spans="1:123" x14ac:dyDescent="0.25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06"/>
        <v>47</v>
      </c>
      <c r="G121" s="7">
        <f t="shared" si="107"/>
        <v>4.6000000000000005</v>
      </c>
      <c r="H121" s="16">
        <f t="shared" si="108"/>
        <v>4.8</v>
      </c>
      <c r="I121" s="11">
        <f t="shared" si="35"/>
        <v>0.57012642774554001</v>
      </c>
      <c r="J121" s="39">
        <f t="shared" si="36"/>
        <v>1.2130349526500854E-2</v>
      </c>
      <c r="K121" s="39">
        <f t="shared" si="109"/>
        <v>82.437855382099784</v>
      </c>
      <c r="L121" s="39">
        <f t="shared" si="110"/>
        <v>0.55799607821903918</v>
      </c>
      <c r="M121" s="39">
        <f t="shared" si="111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1</v>
      </c>
      <c r="AF121" s="9">
        <v>0</v>
      </c>
      <c r="AG121" s="9">
        <v>0</v>
      </c>
      <c r="AH121" s="8">
        <v>4596</v>
      </c>
      <c r="AI121" s="9">
        <v>8</v>
      </c>
      <c r="AJ121" s="9">
        <f t="shared" si="99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18">
        <v>0</v>
      </c>
      <c r="CS121">
        <v>0</v>
      </c>
      <c r="CT121">
        <v>0</v>
      </c>
      <c r="CU121">
        <v>1</v>
      </c>
      <c r="CV121" s="18">
        <v>0</v>
      </c>
      <c r="CW121">
        <v>0</v>
      </c>
      <c r="CX121">
        <v>0</v>
      </c>
      <c r="CY121">
        <v>0</v>
      </c>
      <c r="CZ121">
        <v>0</v>
      </c>
      <c r="DA121" s="18">
        <v>0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 s="18">
        <v>0</v>
      </c>
      <c r="DN121" s="18"/>
      <c r="DS121" s="43" t="s">
        <v>397</v>
      </c>
    </row>
    <row r="122" spans="1:123" x14ac:dyDescent="0.25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06"/>
        <v>22</v>
      </c>
      <c r="G122" s="7">
        <f t="shared" si="107"/>
        <v>4.2</v>
      </c>
      <c r="H122" s="16">
        <f t="shared" si="108"/>
        <v>4.6000000000000005</v>
      </c>
      <c r="I122" s="11">
        <f t="shared" si="35"/>
        <v>0.36970873993771308</v>
      </c>
      <c r="J122" s="39">
        <f t="shared" si="36"/>
        <v>1.6804942724441503E-2</v>
      </c>
      <c r="K122" s="39">
        <f t="shared" si="109"/>
        <v>59.506302187247357</v>
      </c>
      <c r="L122" s="39">
        <f t="shared" si="110"/>
        <v>0.35290379721327159</v>
      </c>
      <c r="M122" s="39">
        <f t="shared" si="111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1</v>
      </c>
      <c r="AF122" s="9">
        <v>0</v>
      </c>
      <c r="AG122" s="9">
        <v>0</v>
      </c>
      <c r="AH122" s="8">
        <v>3065</v>
      </c>
      <c r="AI122" s="9">
        <v>7</v>
      </c>
      <c r="AJ122" s="9">
        <f t="shared" si="99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12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18">
        <v>0</v>
      </c>
      <c r="CS122">
        <v>0</v>
      </c>
      <c r="CT122">
        <v>0</v>
      </c>
      <c r="CU122">
        <v>1</v>
      </c>
      <c r="CV122" s="18">
        <v>0</v>
      </c>
      <c r="CW122">
        <v>0</v>
      </c>
      <c r="CX122">
        <v>0</v>
      </c>
      <c r="CY122">
        <v>0</v>
      </c>
      <c r="CZ122">
        <v>0</v>
      </c>
      <c r="DA122" s="18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 s="18">
        <v>0</v>
      </c>
      <c r="DN122" s="18"/>
      <c r="DS122" s="43" t="s">
        <v>397</v>
      </c>
    </row>
    <row r="123" spans="1:123" x14ac:dyDescent="0.25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06"/>
        <v>17.666666666666668</v>
      </c>
      <c r="G123" s="7">
        <f t="shared" si="107"/>
        <v>5</v>
      </c>
      <c r="H123" s="16">
        <f t="shared" si="108"/>
        <v>5.6</v>
      </c>
      <c r="I123" s="11">
        <f t="shared" si="35"/>
        <v>0.41240453514173858</v>
      </c>
      <c r="J123" s="39">
        <f t="shared" si="36"/>
        <v>2.3343652932551237E-2</v>
      </c>
      <c r="K123" s="39">
        <f t="shared" si="109"/>
        <v>42.838196870446261</v>
      </c>
      <c r="L123" s="39">
        <f t="shared" si="110"/>
        <v>0.38906088220918733</v>
      </c>
      <c r="M123" s="39">
        <f t="shared" si="111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1</v>
      </c>
      <c r="AF123" s="9">
        <v>0</v>
      </c>
      <c r="AG123" s="9">
        <v>0</v>
      </c>
      <c r="AH123" s="8">
        <v>1531</v>
      </c>
      <c r="AI123" s="9">
        <v>7</v>
      </c>
      <c r="AJ123" s="9">
        <f t="shared" si="99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12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8">
        <v>0</v>
      </c>
      <c r="CS123">
        <v>0</v>
      </c>
      <c r="CT123">
        <v>0</v>
      </c>
      <c r="CU123">
        <v>1</v>
      </c>
      <c r="CV123" s="18">
        <v>0</v>
      </c>
      <c r="CW123">
        <v>0</v>
      </c>
      <c r="CX123">
        <v>0</v>
      </c>
      <c r="CY123">
        <v>0</v>
      </c>
      <c r="CZ123">
        <v>0</v>
      </c>
      <c r="DA123" s="18">
        <v>0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 s="18">
        <v>0</v>
      </c>
      <c r="DN123" s="18"/>
      <c r="DS123" s="43" t="s">
        <v>397</v>
      </c>
    </row>
    <row r="124" spans="1:123" x14ac:dyDescent="0.25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06"/>
        <v>-1.1944444444444444</v>
      </c>
      <c r="G124" s="7">
        <f t="shared" si="107"/>
        <v>-7.9</v>
      </c>
      <c r="H124" s="16">
        <f t="shared" si="108"/>
        <v>-0.69999999999999973</v>
      </c>
      <c r="I124" s="11">
        <f t="shared" si="35"/>
        <v>-1.7633318655114288E-2</v>
      </c>
      <c r="J124" s="39">
        <f t="shared" si="36"/>
        <v>1.476277840893289E-2</v>
      </c>
      <c r="K124" s="39">
        <f t="shared" si="109"/>
        <v>67.737926581279893</v>
      </c>
      <c r="L124" s="39">
        <f t="shared" si="110"/>
        <v>-3.2396097064047176E-2</v>
      </c>
      <c r="M124" s="39">
        <f t="shared" si="111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1</v>
      </c>
      <c r="AF124" s="9">
        <v>0</v>
      </c>
      <c r="AG124" s="9">
        <v>0</v>
      </c>
      <c r="AH124" s="8">
        <v>4596</v>
      </c>
      <c r="AI124" s="9">
        <v>8</v>
      </c>
      <c r="AJ124" s="9">
        <f t="shared" si="99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12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8">
        <v>1</v>
      </c>
      <c r="CS124">
        <v>0</v>
      </c>
      <c r="CT124">
        <v>1</v>
      </c>
      <c r="CU124">
        <v>0</v>
      </c>
      <c r="CV124" s="18">
        <v>0</v>
      </c>
      <c r="CW124">
        <v>0</v>
      </c>
      <c r="CX124">
        <v>0</v>
      </c>
      <c r="CY124">
        <v>0</v>
      </c>
      <c r="CZ124">
        <v>0</v>
      </c>
      <c r="DA124" s="18">
        <v>1</v>
      </c>
      <c r="DB124">
        <v>1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 s="18">
        <v>0</v>
      </c>
      <c r="DN124" s="18"/>
      <c r="DS124" s="43" t="s">
        <v>397</v>
      </c>
    </row>
    <row r="125" spans="1:123" x14ac:dyDescent="0.25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06"/>
        <v>-1.5476190476190477</v>
      </c>
      <c r="G125" s="7">
        <f t="shared" si="107"/>
        <v>-32.1</v>
      </c>
      <c r="H125" s="16">
        <f t="shared" si="108"/>
        <v>-6.9</v>
      </c>
      <c r="I125" s="11">
        <f t="shared" si="35"/>
        <v>-2.7979907931522052E-2</v>
      </c>
      <c r="J125" s="39">
        <f t="shared" si="36"/>
        <v>1.8079325124983479E-2</v>
      </c>
      <c r="K125" s="39">
        <f t="shared" si="109"/>
        <v>55.311799145539943</v>
      </c>
      <c r="L125" s="39">
        <f t="shared" si="110"/>
        <v>-4.6059233056505527E-2</v>
      </c>
      <c r="M125" s="39">
        <f t="shared" si="111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1</v>
      </c>
      <c r="AF125" s="9">
        <v>0</v>
      </c>
      <c r="AG125" s="9">
        <v>0</v>
      </c>
      <c r="AH125" s="8">
        <v>3065</v>
      </c>
      <c r="AI125" s="9">
        <v>7</v>
      </c>
      <c r="AJ125" s="9">
        <f t="shared" si="99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12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8">
        <v>1</v>
      </c>
      <c r="CS125">
        <v>0</v>
      </c>
      <c r="CT125">
        <v>1</v>
      </c>
      <c r="CU125">
        <v>0</v>
      </c>
      <c r="CV125" s="18">
        <v>0</v>
      </c>
      <c r="CW125">
        <v>0</v>
      </c>
      <c r="CX125">
        <v>0</v>
      </c>
      <c r="CY125">
        <v>0</v>
      </c>
      <c r="CZ125">
        <v>0</v>
      </c>
      <c r="DA125" s="18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 s="18">
        <v>0</v>
      </c>
      <c r="DN125" s="18"/>
      <c r="DS125" s="43" t="s">
        <v>397</v>
      </c>
    </row>
    <row r="126" spans="1:123" x14ac:dyDescent="0.25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06"/>
        <v>2.4615384615384617</v>
      </c>
      <c r="G126" s="7">
        <f t="shared" si="107"/>
        <v>3.8000000000000003</v>
      </c>
      <c r="H126" s="16">
        <f t="shared" si="108"/>
        <v>9</v>
      </c>
      <c r="I126" s="11">
        <f t="shared" si="35"/>
        <v>6.2949818167269231E-2</v>
      </c>
      <c r="J126" s="39">
        <f t="shared" si="36"/>
        <v>2.5573363630453125E-2</v>
      </c>
      <c r="K126" s="39">
        <f t="shared" si="109"/>
        <v>39.103186207745694</v>
      </c>
      <c r="L126" s="39">
        <f t="shared" si="110"/>
        <v>3.7376454536816109E-2</v>
      </c>
      <c r="M126" s="39">
        <f t="shared" si="111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1</v>
      </c>
      <c r="AF126" s="9">
        <v>0</v>
      </c>
      <c r="AG126" s="9">
        <v>0</v>
      </c>
      <c r="AH126" s="8">
        <v>1531</v>
      </c>
      <c r="AI126" s="9">
        <v>7</v>
      </c>
      <c r="AJ126" s="9">
        <f t="shared" si="99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12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8">
        <v>1</v>
      </c>
      <c r="CS126">
        <v>0</v>
      </c>
      <c r="CT126">
        <v>1</v>
      </c>
      <c r="CU126">
        <v>0</v>
      </c>
      <c r="CV126" s="18">
        <v>0</v>
      </c>
      <c r="CW126">
        <v>0</v>
      </c>
      <c r="CX126">
        <v>0</v>
      </c>
      <c r="CY126">
        <v>0</v>
      </c>
      <c r="CZ126">
        <v>0</v>
      </c>
      <c r="DA126" s="18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 s="18">
        <v>0</v>
      </c>
      <c r="DN126" s="18"/>
      <c r="DS126" s="43" t="s">
        <v>397</v>
      </c>
    </row>
    <row r="127" spans="1:123" x14ac:dyDescent="0.25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06"/>
        <v>1.24</v>
      </c>
      <c r="G127" s="7">
        <f t="shared" si="107"/>
        <v>1.2000000000000002</v>
      </c>
      <c r="H127" s="16">
        <f t="shared" si="108"/>
        <v>11.2</v>
      </c>
      <c r="I127" s="11">
        <f t="shared" si="35"/>
        <v>1.8305624004556733E-2</v>
      </c>
      <c r="J127" s="39">
        <f t="shared" si="36"/>
        <v>1.4762600003674785E-2</v>
      </c>
      <c r="K127" s="39">
        <f t="shared" si="109"/>
        <v>67.738745190621884</v>
      </c>
      <c r="L127" s="39">
        <f t="shared" si="110"/>
        <v>3.5430240008819478E-3</v>
      </c>
      <c r="M127" s="39">
        <f t="shared" si="111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1</v>
      </c>
      <c r="AF127" s="9">
        <v>0</v>
      </c>
      <c r="AG127" s="9">
        <v>0</v>
      </c>
      <c r="AH127" s="8">
        <v>4596</v>
      </c>
      <c r="AI127" s="9">
        <v>8</v>
      </c>
      <c r="AJ127" s="9">
        <f t="shared" si="99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12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18">
        <v>1</v>
      </c>
      <c r="CS127">
        <v>0</v>
      </c>
      <c r="CT127">
        <v>1</v>
      </c>
      <c r="CU127">
        <v>0</v>
      </c>
      <c r="CV127" s="18">
        <v>0</v>
      </c>
      <c r="CW127">
        <v>0</v>
      </c>
      <c r="CX127">
        <v>0</v>
      </c>
      <c r="CY127">
        <v>0</v>
      </c>
      <c r="CZ127">
        <v>0</v>
      </c>
      <c r="DA127" s="18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 s="18">
        <v>1</v>
      </c>
      <c r="DN127" s="18"/>
      <c r="DS127" s="43" t="s">
        <v>397</v>
      </c>
    </row>
    <row r="128" spans="1:123" x14ac:dyDescent="0.25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06"/>
        <v>1.2485875706214691</v>
      </c>
      <c r="G128" s="7">
        <f t="shared" si="107"/>
        <v>4.4000000000000021</v>
      </c>
      <c r="H128" s="16">
        <f t="shared" si="108"/>
        <v>39.799999999999997</v>
      </c>
      <c r="I128" s="11">
        <f t="shared" si="35"/>
        <v>2.257670603186834E-2</v>
      </c>
      <c r="J128" s="39">
        <f t="shared" si="36"/>
        <v>1.8081796233668308E-2</v>
      </c>
      <c r="K128" s="39">
        <f t="shared" si="109"/>
        <v>55.304240080860986</v>
      </c>
      <c r="L128" s="39">
        <f t="shared" si="110"/>
        <v>4.4949097982000322E-3</v>
      </c>
      <c r="M128" s="39">
        <f t="shared" si="111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1</v>
      </c>
      <c r="AF128" s="9">
        <v>0</v>
      </c>
      <c r="AG128" s="9">
        <v>0</v>
      </c>
      <c r="AH128" s="8">
        <v>3065</v>
      </c>
      <c r="AI128" s="9">
        <v>7</v>
      </c>
      <c r="AJ128" s="9">
        <f t="shared" si="99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12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8">
        <v>1</v>
      </c>
      <c r="CS128">
        <v>0</v>
      </c>
      <c r="CT128">
        <v>1</v>
      </c>
      <c r="CU128">
        <v>0</v>
      </c>
      <c r="CV128" s="18">
        <v>0</v>
      </c>
      <c r="CW128">
        <v>0</v>
      </c>
      <c r="CX128">
        <v>0</v>
      </c>
      <c r="CY128">
        <v>0</v>
      </c>
      <c r="CZ128">
        <v>0</v>
      </c>
      <c r="DA128" s="1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 s="18">
        <v>1</v>
      </c>
      <c r="DN128" s="18"/>
      <c r="DS128" s="43" t="s">
        <v>397</v>
      </c>
    </row>
    <row r="129" spans="1:123" x14ac:dyDescent="0.25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06"/>
        <v>-0.98461538461538467</v>
      </c>
      <c r="G129" s="7">
        <f t="shared" si="107"/>
        <v>-12.9</v>
      </c>
      <c r="H129" s="16">
        <f t="shared" si="108"/>
        <v>9.9999999999999645E-2</v>
      </c>
      <c r="I129" s="11">
        <f t="shared" si="35"/>
        <v>-2.5221939773177167E-2</v>
      </c>
      <c r="J129" s="39">
        <f t="shared" si="36"/>
        <v>2.5616032582133057E-2</v>
      </c>
      <c r="K129" s="39">
        <f t="shared" si="109"/>
        <v>39.038051532519155</v>
      </c>
      <c r="L129" s="39">
        <f t="shared" si="110"/>
        <v>-5.0837972355310221E-2</v>
      </c>
      <c r="M129" s="39">
        <f t="shared" si="111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1</v>
      </c>
      <c r="AF129" s="9">
        <v>0</v>
      </c>
      <c r="AG129" s="9">
        <v>0</v>
      </c>
      <c r="AH129" s="8">
        <v>1531</v>
      </c>
      <c r="AI129" s="9">
        <v>7</v>
      </c>
      <c r="AJ129" s="9">
        <f t="shared" si="99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12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18">
        <v>1</v>
      </c>
      <c r="CS129">
        <v>0</v>
      </c>
      <c r="CT129">
        <v>1</v>
      </c>
      <c r="CU129">
        <v>0</v>
      </c>
      <c r="CV129" s="18">
        <v>0</v>
      </c>
      <c r="CW129">
        <v>0</v>
      </c>
      <c r="CX129">
        <v>0</v>
      </c>
      <c r="CY129">
        <v>0</v>
      </c>
      <c r="CZ129">
        <v>0</v>
      </c>
      <c r="DA129" s="18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 s="18">
        <v>1</v>
      </c>
      <c r="DN129" s="18"/>
      <c r="DS129" s="43" t="s">
        <v>397</v>
      </c>
    </row>
    <row r="130" spans="1:123" x14ac:dyDescent="0.25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06"/>
        <v>17.25</v>
      </c>
      <c r="G130" s="7">
        <f t="shared" si="107"/>
        <v>6.5</v>
      </c>
      <c r="H130" s="16">
        <f t="shared" si="108"/>
        <v>7.3000000000000007</v>
      </c>
      <c r="I130" s="11">
        <f t="shared" ref="I130:I193" si="113">IFERROR(F130/SQRT(F130^2+AJ130), "X")</f>
        <v>0.24681767895018253</v>
      </c>
      <c r="J130" s="39">
        <f t="shared" ref="J130:J193" si="114">IFERROR(SQRT((1-I130^2)/AJ130), "X")</f>
        <v>1.4308271243488843E-2</v>
      </c>
      <c r="K130" s="39">
        <f t="shared" si="109"/>
        <v>69.889645155773977</v>
      </c>
      <c r="L130" s="39">
        <f t="shared" si="110"/>
        <v>0.23250940770669368</v>
      </c>
      <c r="M130" s="39">
        <f t="shared" si="111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1</v>
      </c>
      <c r="AF130" s="9">
        <v>0</v>
      </c>
      <c r="AG130" s="9">
        <v>0</v>
      </c>
      <c r="AH130" s="8">
        <v>4596</v>
      </c>
      <c r="AI130" s="9">
        <v>8</v>
      </c>
      <c r="AJ130" s="9">
        <f t="shared" si="99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12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18">
        <v>1</v>
      </c>
      <c r="CS130">
        <v>0</v>
      </c>
      <c r="CT130">
        <v>1</v>
      </c>
      <c r="CU130">
        <v>0</v>
      </c>
      <c r="CV130" s="18">
        <v>0</v>
      </c>
      <c r="CW130">
        <v>1</v>
      </c>
      <c r="CX130">
        <v>0</v>
      </c>
      <c r="CY130">
        <v>0</v>
      </c>
      <c r="CZ130">
        <v>0</v>
      </c>
      <c r="DA130" s="18">
        <v>0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 s="18">
        <v>0</v>
      </c>
      <c r="DN130" s="18"/>
      <c r="DS130" s="43" t="s">
        <v>397</v>
      </c>
    </row>
    <row r="131" spans="1:123" x14ac:dyDescent="0.25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06"/>
        <v>13.2</v>
      </c>
      <c r="G131" s="7">
        <f t="shared" si="107"/>
        <v>6.1</v>
      </c>
      <c r="H131" s="16">
        <f t="shared" si="108"/>
        <v>7.1</v>
      </c>
      <c r="I131" s="11">
        <f t="shared" si="113"/>
        <v>0.23221449381289103</v>
      </c>
      <c r="J131" s="39">
        <f t="shared" si="114"/>
        <v>1.7592007107037198E-2</v>
      </c>
      <c r="K131" s="39">
        <f t="shared" si="109"/>
        <v>56.843997044542888</v>
      </c>
      <c r="L131" s="39">
        <f t="shared" si="110"/>
        <v>0.21462248670585382</v>
      </c>
      <c r="M131" s="39">
        <f t="shared" si="111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1</v>
      </c>
      <c r="AF131" s="9">
        <v>0</v>
      </c>
      <c r="AG131" s="9">
        <v>0</v>
      </c>
      <c r="AH131" s="8">
        <v>3065</v>
      </c>
      <c r="AI131" s="9">
        <v>7</v>
      </c>
      <c r="AJ131" s="9">
        <f t="shared" si="99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12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18">
        <v>1</v>
      </c>
      <c r="CS131">
        <v>0</v>
      </c>
      <c r="CT131">
        <v>1</v>
      </c>
      <c r="CU131">
        <v>0</v>
      </c>
      <c r="CV131" s="18">
        <v>0</v>
      </c>
      <c r="CW131">
        <v>1</v>
      </c>
      <c r="CX131">
        <v>0</v>
      </c>
      <c r="CY131">
        <v>0</v>
      </c>
      <c r="CZ131">
        <v>0</v>
      </c>
      <c r="DA131" s="18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1</v>
      </c>
      <c r="DL131" s="18">
        <v>0</v>
      </c>
      <c r="DN131" s="18"/>
      <c r="DS131" s="43" t="s">
        <v>397</v>
      </c>
    </row>
    <row r="132" spans="1:123" x14ac:dyDescent="0.25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06"/>
        <v>14.8</v>
      </c>
      <c r="G132" s="7">
        <f t="shared" si="107"/>
        <v>6.9</v>
      </c>
      <c r="H132" s="16">
        <f t="shared" si="108"/>
        <v>7.9</v>
      </c>
      <c r="I132" s="11">
        <f t="shared" si="113"/>
        <v>0.35459503793303371</v>
      </c>
      <c r="J132" s="39">
        <f t="shared" si="114"/>
        <v>2.3959124184664435E-2</v>
      </c>
      <c r="K132" s="39">
        <f t="shared" si="109"/>
        <v>41.737752694652841</v>
      </c>
      <c r="L132" s="39">
        <f t="shared" si="110"/>
        <v>0.33063591374836926</v>
      </c>
      <c r="M132" s="39">
        <f t="shared" si="111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1</v>
      </c>
      <c r="AF132" s="9">
        <v>0</v>
      </c>
      <c r="AG132" s="9">
        <v>0</v>
      </c>
      <c r="AH132" s="8">
        <v>1531</v>
      </c>
      <c r="AI132" s="9">
        <v>7</v>
      </c>
      <c r="AJ132" s="9">
        <f t="shared" si="99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12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18">
        <v>1</v>
      </c>
      <c r="CS132">
        <v>0</v>
      </c>
      <c r="CT132">
        <v>1</v>
      </c>
      <c r="CU132">
        <v>0</v>
      </c>
      <c r="CV132" s="18">
        <v>0</v>
      </c>
      <c r="CW132">
        <v>1</v>
      </c>
      <c r="CX132">
        <v>0</v>
      </c>
      <c r="CY132">
        <v>0</v>
      </c>
      <c r="CZ132">
        <v>0</v>
      </c>
      <c r="DA132" s="18">
        <v>0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 s="18">
        <v>0</v>
      </c>
      <c r="DN132" s="18"/>
      <c r="DS132" s="43" t="s">
        <v>397</v>
      </c>
    </row>
    <row r="133" spans="1:123" x14ac:dyDescent="0.25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06"/>
        <v>10.333333333333334</v>
      </c>
      <c r="G133" s="7">
        <f t="shared" si="107"/>
        <v>5.6000000000000005</v>
      </c>
      <c r="H133" s="16">
        <f t="shared" si="108"/>
        <v>6.8</v>
      </c>
      <c r="I133" s="11">
        <f t="shared" si="113"/>
        <v>0.15082702916904969</v>
      </c>
      <c r="J133" s="39">
        <f t="shared" si="114"/>
        <v>1.4596164113133841E-2</v>
      </c>
      <c r="K133" s="39">
        <f t="shared" si="109"/>
        <v>68.511150755025113</v>
      </c>
      <c r="L133" s="39">
        <f t="shared" si="110"/>
        <v>0.13623086505591586</v>
      </c>
      <c r="M133" s="39">
        <f t="shared" si="111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1</v>
      </c>
      <c r="AF133" s="9">
        <v>0</v>
      </c>
      <c r="AG133" s="9">
        <v>0</v>
      </c>
      <c r="AH133" s="8">
        <v>4596</v>
      </c>
      <c r="AI133" s="9">
        <v>8</v>
      </c>
      <c r="AJ133" s="9">
        <f t="shared" si="99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12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18">
        <v>1</v>
      </c>
      <c r="CS133">
        <v>0</v>
      </c>
      <c r="CT133">
        <v>1</v>
      </c>
      <c r="CU133">
        <v>0</v>
      </c>
      <c r="CV133" s="18">
        <v>0</v>
      </c>
      <c r="CW133">
        <v>0</v>
      </c>
      <c r="CX133">
        <v>0</v>
      </c>
      <c r="CY133">
        <v>0</v>
      </c>
      <c r="CZ133">
        <v>0</v>
      </c>
      <c r="DA133" s="18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 s="18">
        <v>0</v>
      </c>
      <c r="DN133" s="18"/>
      <c r="DS133" s="43" t="s">
        <v>397</v>
      </c>
    </row>
    <row r="134" spans="1:123" x14ac:dyDescent="0.25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06"/>
        <v>8.5714285714285712</v>
      </c>
      <c r="G134" s="7">
        <f t="shared" si="107"/>
        <v>5.3</v>
      </c>
      <c r="H134" s="16">
        <f t="shared" si="108"/>
        <v>6.7</v>
      </c>
      <c r="I134" s="11">
        <f t="shared" si="113"/>
        <v>0.15319637175030965</v>
      </c>
      <c r="J134" s="39">
        <f t="shared" si="114"/>
        <v>1.7872910037536129E-2</v>
      </c>
      <c r="K134" s="39">
        <f t="shared" si="109"/>
        <v>55.950597742607734</v>
      </c>
      <c r="L134" s="39">
        <f t="shared" si="110"/>
        <v>0.13532346171277351</v>
      </c>
      <c r="M134" s="39">
        <f t="shared" si="111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1</v>
      </c>
      <c r="AF134" s="9">
        <v>0</v>
      </c>
      <c r="AG134" s="9">
        <v>0</v>
      </c>
      <c r="AH134" s="8">
        <v>3065</v>
      </c>
      <c r="AI134" s="9">
        <v>7</v>
      </c>
      <c r="AJ134" s="9">
        <f t="shared" si="99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12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18">
        <v>1</v>
      </c>
      <c r="CS134">
        <v>0</v>
      </c>
      <c r="CT134">
        <v>1</v>
      </c>
      <c r="CU134">
        <v>0</v>
      </c>
      <c r="CV134" s="18">
        <v>0</v>
      </c>
      <c r="CW134">
        <v>0</v>
      </c>
      <c r="CX134">
        <v>0</v>
      </c>
      <c r="CY134">
        <v>0</v>
      </c>
      <c r="CZ134">
        <v>0</v>
      </c>
      <c r="DA134" s="18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 s="18">
        <v>0</v>
      </c>
      <c r="DN134" s="18"/>
      <c r="DS134" s="43" t="s">
        <v>397</v>
      </c>
    </row>
    <row r="135" spans="1:123" s="69" customFormat="1" x14ac:dyDescent="0.25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06"/>
        <v>8.2499999999999982</v>
      </c>
      <c r="G135" s="73">
        <f t="shared" si="107"/>
        <v>5.8</v>
      </c>
      <c r="H135" s="74">
        <f t="shared" si="108"/>
        <v>7.3999999999999995</v>
      </c>
      <c r="I135" s="75">
        <f t="shared" si="113"/>
        <v>0.20682847442746988</v>
      </c>
      <c r="J135" s="76">
        <f t="shared" si="114"/>
        <v>2.5070118112420596E-2</v>
      </c>
      <c r="K135" s="76">
        <f t="shared" si="109"/>
        <v>39.888124799243194</v>
      </c>
      <c r="L135" s="76">
        <f t="shared" si="110"/>
        <v>0.18175835631504927</v>
      </c>
      <c r="M135" s="76">
        <f t="shared" si="111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1</v>
      </c>
      <c r="AF135" s="79">
        <v>0</v>
      </c>
      <c r="AG135" s="79">
        <v>0</v>
      </c>
      <c r="AH135" s="78">
        <v>1531</v>
      </c>
      <c r="AI135" s="79">
        <v>7</v>
      </c>
      <c r="AJ135" s="79">
        <f t="shared" si="99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12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85">
        <v>1</v>
      </c>
      <c r="CS135" s="69">
        <v>0</v>
      </c>
      <c r="CT135" s="69">
        <v>1</v>
      </c>
      <c r="CU135" s="69">
        <v>0</v>
      </c>
      <c r="CV135" s="85">
        <v>0</v>
      </c>
      <c r="CW135" s="69">
        <v>0</v>
      </c>
      <c r="CX135" s="69">
        <v>0</v>
      </c>
      <c r="CY135" s="69">
        <v>0</v>
      </c>
      <c r="CZ135" s="69">
        <v>0</v>
      </c>
      <c r="DA135" s="85">
        <v>1</v>
      </c>
      <c r="DB135" s="69">
        <v>1</v>
      </c>
      <c r="DC135" s="69">
        <v>1</v>
      </c>
      <c r="DD135" s="69">
        <v>1</v>
      </c>
      <c r="DE135" s="69">
        <v>1</v>
      </c>
      <c r="DF135" s="69">
        <v>0</v>
      </c>
      <c r="DG135" s="69">
        <v>0</v>
      </c>
      <c r="DH135" s="69">
        <v>1</v>
      </c>
      <c r="DI135" s="69">
        <v>0</v>
      </c>
      <c r="DJ135" s="69">
        <v>0</v>
      </c>
      <c r="DK135" s="69">
        <v>1</v>
      </c>
      <c r="DL135" s="85">
        <v>0</v>
      </c>
      <c r="DN135" s="85"/>
      <c r="DR135" s="70"/>
      <c r="DS135" s="87" t="s">
        <v>397</v>
      </c>
    </row>
    <row r="136" spans="1:123" x14ac:dyDescent="0.25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06"/>
        <v>21.778656126482211</v>
      </c>
      <c r="G136" s="7">
        <f t="shared" si="107"/>
        <v>5.2569999999999997</v>
      </c>
      <c r="H136" s="16">
        <f t="shared" si="108"/>
        <v>5.7629999999999999</v>
      </c>
      <c r="I136" s="11">
        <f t="shared" si="113"/>
        <v>0.295080178546265</v>
      </c>
      <c r="J136" s="39">
        <f t="shared" si="114"/>
        <v>1.354905357027315E-2</v>
      </c>
      <c r="K136" s="39">
        <f t="shared" si="109"/>
        <v>73.805893143268449</v>
      </c>
      <c r="L136" s="39">
        <f t="shared" si="110"/>
        <v>0.28153112497599186</v>
      </c>
      <c r="M136" s="39">
        <f t="shared" si="111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1</v>
      </c>
      <c r="AF136" s="9">
        <v>0</v>
      </c>
      <c r="AG136" s="9">
        <v>0</v>
      </c>
      <c r="AH136" s="8">
        <v>4979</v>
      </c>
      <c r="AI136" s="9">
        <v>5</v>
      </c>
      <c r="AJ136" s="9">
        <f t="shared" si="99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18">
        <v>0</v>
      </c>
      <c r="CS136">
        <v>0</v>
      </c>
      <c r="CT136">
        <v>0</v>
      </c>
      <c r="CU136">
        <v>1</v>
      </c>
      <c r="CV136" s="18">
        <v>0</v>
      </c>
      <c r="CW136">
        <v>0</v>
      </c>
      <c r="CX136">
        <v>0</v>
      </c>
      <c r="CY136">
        <v>0</v>
      </c>
      <c r="CZ136">
        <v>0</v>
      </c>
      <c r="DA136" s="18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1</v>
      </c>
      <c r="DL136" s="18">
        <v>0</v>
      </c>
      <c r="DN136" s="18"/>
      <c r="DS136" s="43" t="s">
        <v>397</v>
      </c>
    </row>
    <row r="137" spans="1:123" x14ac:dyDescent="0.25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15">D137-E137</f>
        <v>3.7358177290675032</v>
      </c>
      <c r="H137" s="16">
        <f t="shared" ref="H137:H139" si="116">D137+E137</f>
        <v>6.0323531629109537</v>
      </c>
      <c r="I137" s="11">
        <f t="shared" si="113"/>
        <v>6.0224455523967213E-2</v>
      </c>
      <c r="J137" s="39">
        <f t="shared" si="114"/>
        <v>1.4159006596444444E-2</v>
      </c>
      <c r="K137" s="39">
        <f t="shared" ref="K137:K142" si="117">IFERROR(1/J137, "X")</f>
        <v>70.626423766983493</v>
      </c>
      <c r="L137" s="39">
        <f t="shared" ref="L137:L142" si="118">IFERROR(I137-J137, "X")</f>
        <v>4.6065448927522769E-2</v>
      </c>
      <c r="M137" s="39">
        <f t="shared" ref="M137:M142" si="119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1</v>
      </c>
      <c r="AF137" s="9">
        <v>0</v>
      </c>
      <c r="AG137" s="9">
        <v>0</v>
      </c>
      <c r="AH137" s="8">
        <v>4979</v>
      </c>
      <c r="AI137" s="9">
        <v>8</v>
      </c>
      <c r="AJ137" s="9">
        <f t="shared" si="99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18">
        <v>0</v>
      </c>
      <c r="CS137">
        <v>0</v>
      </c>
      <c r="CT137">
        <v>0</v>
      </c>
      <c r="CU137">
        <v>1</v>
      </c>
      <c r="CV137" s="18">
        <v>0</v>
      </c>
      <c r="CW137">
        <v>0</v>
      </c>
      <c r="CX137">
        <v>0</v>
      </c>
      <c r="CY137">
        <v>0</v>
      </c>
      <c r="CZ137">
        <v>0</v>
      </c>
      <c r="DA137" s="18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1</v>
      </c>
      <c r="DL137" s="18">
        <v>0</v>
      </c>
      <c r="DN137" s="18"/>
      <c r="DS137" s="43" t="s">
        <v>397</v>
      </c>
    </row>
    <row r="138" spans="1:123" x14ac:dyDescent="0.25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20">D138/F138</f>
        <v>0.89784986733651528</v>
      </c>
      <c r="F138" s="7">
        <v>6.2070786142153009</v>
      </c>
      <c r="G138" s="7">
        <f t="shared" si="115"/>
        <v>4.6751748429840134</v>
      </c>
      <c r="H138" s="16">
        <f t="shared" si="116"/>
        <v>6.4708745776570442</v>
      </c>
      <c r="I138" s="11">
        <f t="shared" si="113"/>
        <v>8.7706584814015456E-2</v>
      </c>
      <c r="J138" s="39">
        <f t="shared" si="114"/>
        <v>1.4130090863220576E-2</v>
      </c>
      <c r="K138" s="39">
        <f t="shared" si="117"/>
        <v>70.770953257131197</v>
      </c>
      <c r="L138" s="39">
        <f t="shared" si="118"/>
        <v>7.357649395079488E-2</v>
      </c>
      <c r="M138" s="39">
        <f t="shared" si="119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1</v>
      </c>
      <c r="AF138" s="9">
        <v>0</v>
      </c>
      <c r="AG138" s="9">
        <v>0</v>
      </c>
      <c r="AH138" s="8">
        <v>4979</v>
      </c>
      <c r="AI138" s="9">
        <v>8</v>
      </c>
      <c r="AJ138" s="9">
        <f t="shared" si="99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8">
        <v>0</v>
      </c>
      <c r="CS138">
        <v>0</v>
      </c>
      <c r="CT138">
        <v>0</v>
      </c>
      <c r="CU138">
        <v>1</v>
      </c>
      <c r="CV138" s="18">
        <v>0</v>
      </c>
      <c r="CW138">
        <v>0</v>
      </c>
      <c r="CX138">
        <v>0</v>
      </c>
      <c r="CY138">
        <v>0</v>
      </c>
      <c r="CZ138">
        <v>0</v>
      </c>
      <c r="DA138" s="1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1</v>
      </c>
      <c r="DL138" s="18">
        <v>0</v>
      </c>
      <c r="DN138" s="18"/>
      <c r="DS138" s="43" t="s">
        <v>397</v>
      </c>
    </row>
    <row r="139" spans="1:123" x14ac:dyDescent="0.25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20"/>
        <v>1.3975793543583501</v>
      </c>
      <c r="F139" s="7">
        <v>7.6597490679549312</v>
      </c>
      <c r="G139" s="7">
        <f t="shared" si="115"/>
        <v>9.3075278025810775</v>
      </c>
      <c r="H139" s="16">
        <f t="shared" si="116"/>
        <v>12.102686511297776</v>
      </c>
      <c r="I139" s="11">
        <f t="shared" si="113"/>
        <v>0.10801595217731309</v>
      </c>
      <c r="J139" s="39">
        <f t="shared" si="114"/>
        <v>1.4101761195964629E-2</v>
      </c>
      <c r="K139" s="39">
        <f t="shared" si="117"/>
        <v>70.913128232958641</v>
      </c>
      <c r="L139" s="39">
        <f t="shared" si="118"/>
        <v>9.3914190981348469E-2</v>
      </c>
      <c r="M139" s="39">
        <f t="shared" si="119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1</v>
      </c>
      <c r="AF139" s="9">
        <v>0</v>
      </c>
      <c r="AG139" s="9">
        <v>0</v>
      </c>
      <c r="AH139" s="8">
        <v>4979</v>
      </c>
      <c r="AI139" s="9">
        <v>8</v>
      </c>
      <c r="AJ139" s="9">
        <f t="shared" si="99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8">
        <v>0</v>
      </c>
      <c r="CS139">
        <v>0</v>
      </c>
      <c r="CT139">
        <v>0</v>
      </c>
      <c r="CU139">
        <v>1</v>
      </c>
      <c r="CV139" s="18">
        <v>0</v>
      </c>
      <c r="CW139">
        <v>0</v>
      </c>
      <c r="CX139">
        <v>0</v>
      </c>
      <c r="CY139">
        <v>0</v>
      </c>
      <c r="CZ139">
        <v>0</v>
      </c>
      <c r="DA139" s="18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1</v>
      </c>
      <c r="DL139" s="18">
        <v>0</v>
      </c>
      <c r="DN139" s="18"/>
      <c r="DS139" s="43" t="s">
        <v>397</v>
      </c>
    </row>
    <row r="140" spans="1:123" x14ac:dyDescent="0.25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20"/>
        <v>0.98694243098033674</v>
      </c>
      <c r="F140" s="7">
        <v>8.7631027253668758</v>
      </c>
      <c r="G140" s="7">
        <f t="shared" ref="G140:G142" si="121">D140-E140</f>
        <v>7.6617354757236615</v>
      </c>
      <c r="H140" s="16">
        <f t="shared" ref="H140:H142" si="122">D140+E140</f>
        <v>9.635620337684335</v>
      </c>
      <c r="I140" s="11">
        <f t="shared" si="113"/>
        <v>0.12343877343338963</v>
      </c>
      <c r="J140" s="39">
        <f t="shared" si="114"/>
        <v>1.408619495878633E-2</v>
      </c>
      <c r="K140" s="39">
        <f t="shared" si="117"/>
        <v>70.99149223234663</v>
      </c>
      <c r="L140" s="39">
        <f t="shared" si="118"/>
        <v>0.10935257847460331</v>
      </c>
      <c r="M140" s="39">
        <f t="shared" si="119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1</v>
      </c>
      <c r="AF140" s="9">
        <v>0</v>
      </c>
      <c r="AG140" s="9">
        <v>0</v>
      </c>
      <c r="AH140" s="8">
        <v>4979</v>
      </c>
      <c r="AI140" s="9">
        <v>15</v>
      </c>
      <c r="AJ140" s="9">
        <f t="shared" si="99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18">
        <v>0</v>
      </c>
      <c r="CS140">
        <v>0</v>
      </c>
      <c r="CT140">
        <v>0</v>
      </c>
      <c r="CU140">
        <v>1</v>
      </c>
      <c r="CV140" s="18">
        <v>0</v>
      </c>
      <c r="CW140">
        <v>0</v>
      </c>
      <c r="CX140">
        <v>0</v>
      </c>
      <c r="CY140">
        <v>0</v>
      </c>
      <c r="CZ140">
        <v>0</v>
      </c>
      <c r="DA140" s="18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1</v>
      </c>
      <c r="DK140">
        <v>1</v>
      </c>
      <c r="DL140" s="18">
        <v>0</v>
      </c>
      <c r="DN140" s="18"/>
      <c r="DS140" s="43" t="s">
        <v>397</v>
      </c>
    </row>
    <row r="141" spans="1:123" x14ac:dyDescent="0.25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20"/>
        <v>0.41588918524663998</v>
      </c>
      <c r="F141" s="7">
        <v>15.054678236185282</v>
      </c>
      <c r="G141" s="7">
        <f t="shared" si="121"/>
        <v>5.8451886805507796</v>
      </c>
      <c r="H141" s="16">
        <f t="shared" si="122"/>
        <v>6.67696705104406</v>
      </c>
      <c r="I141" s="11">
        <f t="shared" si="113"/>
        <v>0.2089790362375184</v>
      </c>
      <c r="J141" s="39">
        <f t="shared" si="114"/>
        <v>1.3881335287207825E-2</v>
      </c>
      <c r="K141" s="39">
        <f t="shared" si="117"/>
        <v>72.03917917907637</v>
      </c>
      <c r="L141" s="39">
        <f t="shared" si="118"/>
        <v>0.19509770095031057</v>
      </c>
      <c r="M141" s="39">
        <f t="shared" si="119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1</v>
      </c>
      <c r="AF141" s="9">
        <v>0</v>
      </c>
      <c r="AG141" s="9">
        <v>0</v>
      </c>
      <c r="AH141" s="8">
        <v>4979</v>
      </c>
      <c r="AI141" s="9">
        <v>15</v>
      </c>
      <c r="AJ141" s="9">
        <f t="shared" si="99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18">
        <v>0</v>
      </c>
      <c r="CS141">
        <v>0</v>
      </c>
      <c r="CT141">
        <v>0</v>
      </c>
      <c r="CU141">
        <v>1</v>
      </c>
      <c r="CV141" s="18">
        <v>0</v>
      </c>
      <c r="CW141">
        <v>0</v>
      </c>
      <c r="CX141">
        <v>0</v>
      </c>
      <c r="CY141">
        <v>0</v>
      </c>
      <c r="CZ141">
        <v>0</v>
      </c>
      <c r="DA141" s="18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1</v>
      </c>
      <c r="DL141" s="18">
        <v>0</v>
      </c>
      <c r="DN141" s="18"/>
      <c r="DS141" s="43" t="s">
        <v>397</v>
      </c>
    </row>
    <row r="142" spans="1:123" s="69" customFormat="1" x14ac:dyDescent="0.25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20"/>
        <v>0.51814326001821853</v>
      </c>
      <c r="F142" s="73">
        <v>20.713380227424022</v>
      </c>
      <c r="G142" s="73">
        <f t="shared" si="121"/>
        <v>10.214355097016172</v>
      </c>
      <c r="H142" s="74">
        <f t="shared" si="122"/>
        <v>11.25064161705261</v>
      </c>
      <c r="I142" s="75">
        <f t="shared" si="113"/>
        <v>0.28208127557332185</v>
      </c>
      <c r="J142" s="76">
        <f t="shared" si="114"/>
        <v>1.3618312051253372E-2</v>
      </c>
      <c r="K142" s="76">
        <f t="shared" si="117"/>
        <v>73.430539426357484</v>
      </c>
      <c r="L142" s="76">
        <f t="shared" si="118"/>
        <v>0.2684629635220685</v>
      </c>
      <c r="M142" s="76">
        <f t="shared" si="119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1</v>
      </c>
      <c r="AF142" s="79">
        <v>0</v>
      </c>
      <c r="AG142" s="79">
        <v>0</v>
      </c>
      <c r="AH142" s="78">
        <v>4979</v>
      </c>
      <c r="AI142" s="79">
        <v>15</v>
      </c>
      <c r="AJ142" s="79">
        <f t="shared" si="99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85">
        <v>0</v>
      </c>
      <c r="CS142" s="69">
        <v>0</v>
      </c>
      <c r="CT142" s="69">
        <v>0</v>
      </c>
      <c r="CU142" s="69">
        <v>1</v>
      </c>
      <c r="CV142" s="85">
        <v>0</v>
      </c>
      <c r="CW142" s="69">
        <v>0</v>
      </c>
      <c r="CX142" s="69">
        <v>0</v>
      </c>
      <c r="CY142" s="69">
        <v>0</v>
      </c>
      <c r="CZ142" s="69">
        <v>0</v>
      </c>
      <c r="DA142" s="85">
        <v>0</v>
      </c>
      <c r="DB142" s="69">
        <v>0</v>
      </c>
      <c r="DC142" s="69">
        <v>0</v>
      </c>
      <c r="DD142" s="69">
        <v>0</v>
      </c>
      <c r="DE142" s="69">
        <v>1</v>
      </c>
      <c r="DF142" s="69">
        <v>0</v>
      </c>
      <c r="DG142" s="69">
        <v>0</v>
      </c>
      <c r="DH142" s="69">
        <v>1</v>
      </c>
      <c r="DI142" s="69">
        <v>0</v>
      </c>
      <c r="DJ142" s="69">
        <v>1</v>
      </c>
      <c r="DK142" s="69">
        <v>1</v>
      </c>
      <c r="DL142" s="85">
        <v>0</v>
      </c>
      <c r="DN142" s="85"/>
      <c r="DR142" s="70"/>
      <c r="DS142" s="87" t="s">
        <v>397</v>
      </c>
    </row>
    <row r="143" spans="1:123" x14ac:dyDescent="0.25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23">D143-E143</f>
        <v>7.4</v>
      </c>
      <c r="H143" s="16">
        <f t="shared" ref="H143:H156" si="124">D143+E143</f>
        <v>8</v>
      </c>
      <c r="I143" s="11">
        <f t="shared" si="113"/>
        <v>0.12746257641128633</v>
      </c>
      <c r="J143" s="39">
        <f t="shared" si="114"/>
        <v>5.8702318605511773E-3</v>
      </c>
      <c r="K143" s="39">
        <f t="shared" ref="K143:K154" si="125">IFERROR(1/J143, "X")</f>
        <v>170.35102254140034</v>
      </c>
      <c r="L143" s="39">
        <f t="shared" ref="L143:L154" si="126">IFERROR(I143-J143, "X")</f>
        <v>0.12159234455073516</v>
      </c>
      <c r="M143" s="39">
        <f t="shared" ref="M143:M154" si="127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99"/>
        <v>28548</v>
      </c>
      <c r="AL143" s="7">
        <v>12.4</v>
      </c>
      <c r="AM143" s="7">
        <f t="shared" ref="AM143:AM154" si="128">CJ143-AL143-6</f>
        <v>26.1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18">
        <v>0</v>
      </c>
      <c r="CS143">
        <v>0</v>
      </c>
      <c r="CT143">
        <v>0</v>
      </c>
      <c r="CU143">
        <v>0</v>
      </c>
      <c r="CV143" s="18">
        <v>1</v>
      </c>
      <c r="CW143">
        <v>0</v>
      </c>
      <c r="CX143">
        <v>0</v>
      </c>
      <c r="CY143">
        <v>0</v>
      </c>
      <c r="CZ143">
        <v>0</v>
      </c>
      <c r="DA143" s="18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18">
        <v>0</v>
      </c>
      <c r="DN143" s="18"/>
      <c r="DS143" s="43" t="s">
        <v>397</v>
      </c>
    </row>
    <row r="144" spans="1:123" x14ac:dyDescent="0.25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23"/>
        <v>7.5</v>
      </c>
      <c r="H144" s="16">
        <f t="shared" si="124"/>
        <v>8.5</v>
      </c>
      <c r="I144" s="11">
        <f t="shared" si="113"/>
        <v>0.13316215592883443</v>
      </c>
      <c r="J144" s="39">
        <f t="shared" si="114"/>
        <v>5.8627185648068023E-3</v>
      </c>
      <c r="K144" s="39">
        <f t="shared" si="125"/>
        <v>170.56933382456396</v>
      </c>
      <c r="L144" s="39">
        <f t="shared" si="126"/>
        <v>0.12729943736402763</v>
      </c>
      <c r="M144" s="39">
        <f t="shared" si="127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99"/>
        <v>28578</v>
      </c>
      <c r="AL144" s="7">
        <v>12.4</v>
      </c>
      <c r="AM144" s="7">
        <f t="shared" si="128"/>
        <v>26.1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18">
        <v>0</v>
      </c>
      <c r="CS144">
        <v>0</v>
      </c>
      <c r="CT144">
        <v>0</v>
      </c>
      <c r="CU144">
        <v>0</v>
      </c>
      <c r="CV144" s="18">
        <v>1</v>
      </c>
      <c r="CW144">
        <v>0</v>
      </c>
      <c r="CX144">
        <v>0</v>
      </c>
      <c r="CY144">
        <v>0</v>
      </c>
      <c r="CZ144">
        <v>0</v>
      </c>
      <c r="DA144" s="18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18">
        <v>0</v>
      </c>
      <c r="DN144" s="18"/>
      <c r="DS144" s="43" t="s">
        <v>397</v>
      </c>
    </row>
    <row r="145" spans="1:123" x14ac:dyDescent="0.25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23"/>
        <v>8.8000000000000007</v>
      </c>
      <c r="H145" s="16">
        <f t="shared" si="124"/>
        <v>9.8000000000000007</v>
      </c>
      <c r="I145" s="11">
        <f t="shared" si="113"/>
        <v>0.13735334900738005</v>
      </c>
      <c r="J145" s="39">
        <f t="shared" si="114"/>
        <v>5.7922298588428973E-3</v>
      </c>
      <c r="K145" s="39">
        <f t="shared" si="125"/>
        <v>172.64508218252377</v>
      </c>
      <c r="L145" s="39">
        <f t="shared" si="126"/>
        <v>0.13156111914853716</v>
      </c>
      <c r="M145" s="39">
        <f t="shared" si="127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99"/>
        <v>29244</v>
      </c>
      <c r="AL145" s="7">
        <v>12.4</v>
      </c>
      <c r="AM145" s="7">
        <f t="shared" si="128"/>
        <v>26.1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18">
        <v>0</v>
      </c>
      <c r="CS145">
        <v>0</v>
      </c>
      <c r="CT145">
        <v>0</v>
      </c>
      <c r="CU145">
        <v>0</v>
      </c>
      <c r="CV145" s="18">
        <v>1</v>
      </c>
      <c r="CW145">
        <v>0</v>
      </c>
      <c r="CX145">
        <v>0</v>
      </c>
      <c r="CY145">
        <v>0</v>
      </c>
      <c r="CZ145">
        <v>0</v>
      </c>
      <c r="DA145" s="18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18">
        <v>0</v>
      </c>
      <c r="DN145" s="18"/>
      <c r="DS145" s="43" t="s">
        <v>397</v>
      </c>
    </row>
    <row r="146" spans="1:123" x14ac:dyDescent="0.25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23"/>
        <v>6.8</v>
      </c>
      <c r="H146" s="16">
        <f t="shared" si="124"/>
        <v>7.2</v>
      </c>
      <c r="I146" s="11">
        <f t="shared" si="113"/>
        <v>0.14675871989868494</v>
      </c>
      <c r="J146" s="39">
        <f t="shared" si="114"/>
        <v>5.9384316733746279E-3</v>
      </c>
      <c r="K146" s="39">
        <f t="shared" si="125"/>
        <v>168.39462925599864</v>
      </c>
      <c r="L146" s="39">
        <f t="shared" si="126"/>
        <v>0.14082028822531031</v>
      </c>
      <c r="M146" s="39">
        <f t="shared" si="127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99"/>
        <v>27746</v>
      </c>
      <c r="AL146" s="7">
        <v>12.6</v>
      </c>
      <c r="AM146" s="7">
        <f t="shared" si="128"/>
        <v>25.9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18">
        <v>0</v>
      </c>
      <c r="CS146">
        <v>0</v>
      </c>
      <c r="CT146">
        <v>0</v>
      </c>
      <c r="CU146">
        <v>0</v>
      </c>
      <c r="CV146" s="18">
        <v>1</v>
      </c>
      <c r="CW146">
        <v>0</v>
      </c>
      <c r="CX146">
        <v>0</v>
      </c>
      <c r="CY146">
        <v>0</v>
      </c>
      <c r="CZ146">
        <v>0</v>
      </c>
      <c r="DA146" s="18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18">
        <v>0</v>
      </c>
      <c r="DN146" s="18"/>
      <c r="DS146" s="43" t="s">
        <v>397</v>
      </c>
    </row>
    <row r="147" spans="1:123" x14ac:dyDescent="0.25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23"/>
        <v>10.299999999999999</v>
      </c>
      <c r="H147" s="16">
        <f t="shared" si="124"/>
        <v>11.1</v>
      </c>
      <c r="I147" s="11">
        <f t="shared" si="113"/>
        <v>0.15248911135300705</v>
      </c>
      <c r="J147" s="39">
        <f t="shared" si="114"/>
        <v>5.9303409355092639E-3</v>
      </c>
      <c r="K147" s="39">
        <f t="shared" si="125"/>
        <v>168.62436930266063</v>
      </c>
      <c r="L147" s="39">
        <f t="shared" si="126"/>
        <v>0.14655877041749779</v>
      </c>
      <c r="M147" s="39">
        <f t="shared" si="127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99"/>
        <v>27773</v>
      </c>
      <c r="AL147" s="7">
        <v>12.6</v>
      </c>
      <c r="AM147" s="7">
        <f t="shared" si="128"/>
        <v>25.9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s="18">
        <v>0</v>
      </c>
      <c r="CS147">
        <v>0</v>
      </c>
      <c r="CT147">
        <v>0</v>
      </c>
      <c r="CU147">
        <v>0</v>
      </c>
      <c r="CV147" s="18">
        <v>1</v>
      </c>
      <c r="CW147">
        <v>0</v>
      </c>
      <c r="CX147">
        <v>0</v>
      </c>
      <c r="CY147">
        <v>0</v>
      </c>
      <c r="CZ147">
        <v>0</v>
      </c>
      <c r="DA147" s="18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18">
        <v>0</v>
      </c>
      <c r="DN147" s="18"/>
      <c r="DS147" s="43" t="s">
        <v>397</v>
      </c>
    </row>
    <row r="148" spans="1:123" x14ac:dyDescent="0.25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23"/>
        <v>10.7</v>
      </c>
      <c r="H148" s="16">
        <f t="shared" si="124"/>
        <v>11.7</v>
      </c>
      <c r="I148" s="11">
        <f t="shared" si="113"/>
        <v>0.15809334365207181</v>
      </c>
      <c r="J148" s="39">
        <f t="shared" si="114"/>
        <v>5.9181332465658137E-3</v>
      </c>
      <c r="K148" s="39">
        <f t="shared" si="125"/>
        <v>168.97220091830172</v>
      </c>
      <c r="L148" s="39">
        <f t="shared" si="126"/>
        <v>0.152175210405506</v>
      </c>
      <c r="M148" s="39">
        <f t="shared" si="127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99"/>
        <v>27838</v>
      </c>
      <c r="AL148" s="7">
        <v>12.6</v>
      </c>
      <c r="AM148" s="7">
        <f t="shared" si="128"/>
        <v>25.9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18">
        <v>0</v>
      </c>
      <c r="CS148">
        <v>0</v>
      </c>
      <c r="CT148">
        <v>0</v>
      </c>
      <c r="CU148">
        <v>0</v>
      </c>
      <c r="CV148" s="18">
        <v>1</v>
      </c>
      <c r="CW148">
        <v>0</v>
      </c>
      <c r="CX148">
        <v>0</v>
      </c>
      <c r="CY148">
        <v>0</v>
      </c>
      <c r="CZ148">
        <v>0</v>
      </c>
      <c r="DA148" s="1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18">
        <v>0</v>
      </c>
      <c r="DN148" s="18"/>
      <c r="DS148" s="43" t="s">
        <v>397</v>
      </c>
    </row>
    <row r="149" spans="1:123" x14ac:dyDescent="0.25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23"/>
        <v>7.9</v>
      </c>
      <c r="H149" s="16">
        <f t="shared" si="124"/>
        <v>8.9</v>
      </c>
      <c r="I149" s="11">
        <f t="shared" si="113"/>
        <v>0.15628859800169251</v>
      </c>
      <c r="J149" s="39">
        <f t="shared" si="114"/>
        <v>5.6394635630566577E-3</v>
      </c>
      <c r="K149" s="39">
        <f t="shared" si="125"/>
        <v>177.32183013839492</v>
      </c>
      <c r="L149" s="39">
        <f t="shared" si="126"/>
        <v>0.15064913443863584</v>
      </c>
      <c r="M149" s="39">
        <f t="shared" si="127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99"/>
        <v>30675</v>
      </c>
      <c r="AL149" s="7">
        <v>12.4</v>
      </c>
      <c r="AM149" s="7">
        <f t="shared" si="128"/>
        <v>26.1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18">
        <v>0</v>
      </c>
      <c r="CS149">
        <v>0</v>
      </c>
      <c r="CT149">
        <v>0</v>
      </c>
      <c r="CU149">
        <v>0</v>
      </c>
      <c r="CV149" s="18">
        <v>1</v>
      </c>
      <c r="CW149">
        <v>0</v>
      </c>
      <c r="CX149">
        <v>0</v>
      </c>
      <c r="CY149">
        <v>0</v>
      </c>
      <c r="CZ149">
        <v>0</v>
      </c>
      <c r="DA149" s="18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18">
        <v>0</v>
      </c>
      <c r="DN149" s="18"/>
      <c r="DS149" s="43" t="s">
        <v>397</v>
      </c>
    </row>
    <row r="150" spans="1:123" x14ac:dyDescent="0.25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23"/>
        <v>8.1</v>
      </c>
      <c r="H150" s="16">
        <f t="shared" si="124"/>
        <v>9.2999999999999989</v>
      </c>
      <c r="I150" s="11">
        <f t="shared" si="113"/>
        <v>0.16170597526401623</v>
      </c>
      <c r="J150" s="39">
        <f t="shared" si="114"/>
        <v>5.6317289703694193E-3</v>
      </c>
      <c r="K150" s="39">
        <f t="shared" si="125"/>
        <v>177.56536318799516</v>
      </c>
      <c r="L150" s="39">
        <f t="shared" si="126"/>
        <v>0.1560742462936468</v>
      </c>
      <c r="M150" s="39">
        <f t="shared" si="127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99"/>
        <v>30705</v>
      </c>
      <c r="AL150" s="7">
        <v>12.4</v>
      </c>
      <c r="AM150" s="7">
        <f t="shared" si="128"/>
        <v>26.1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8">
        <v>0</v>
      </c>
      <c r="CS150">
        <v>0</v>
      </c>
      <c r="CT150">
        <v>0</v>
      </c>
      <c r="CU150">
        <v>0</v>
      </c>
      <c r="CV150" s="18">
        <v>1</v>
      </c>
      <c r="CW150">
        <v>0</v>
      </c>
      <c r="CX150">
        <v>0</v>
      </c>
      <c r="CY150">
        <v>0</v>
      </c>
      <c r="CZ150">
        <v>0</v>
      </c>
      <c r="DA150" s="18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18">
        <v>0</v>
      </c>
      <c r="DN150" s="18"/>
      <c r="DS150" s="43" t="s">
        <v>397</v>
      </c>
    </row>
    <row r="151" spans="1:123" x14ac:dyDescent="0.25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23"/>
        <v>9.2000000000000011</v>
      </c>
      <c r="H151" s="16">
        <f t="shared" si="124"/>
        <v>10.4</v>
      </c>
      <c r="I151" s="11">
        <f t="shared" si="113"/>
        <v>0.16541448611109594</v>
      </c>
      <c r="J151" s="39">
        <f t="shared" si="114"/>
        <v>5.5670033111354465E-3</v>
      </c>
      <c r="K151" s="39">
        <f t="shared" si="125"/>
        <v>179.62985543761783</v>
      </c>
      <c r="L151" s="39">
        <f t="shared" si="126"/>
        <v>0.1598474827999605</v>
      </c>
      <c r="M151" s="39">
        <f t="shared" si="127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99"/>
        <v>31384</v>
      </c>
      <c r="AL151" s="7">
        <v>12.4</v>
      </c>
      <c r="AM151" s="7">
        <f t="shared" si="128"/>
        <v>26.1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s="18">
        <v>0</v>
      </c>
      <c r="CS151">
        <v>0</v>
      </c>
      <c r="CT151">
        <v>0</v>
      </c>
      <c r="CU151">
        <v>0</v>
      </c>
      <c r="CV151" s="18">
        <v>1</v>
      </c>
      <c r="CW151">
        <v>0</v>
      </c>
      <c r="CX151">
        <v>0</v>
      </c>
      <c r="CY151">
        <v>0</v>
      </c>
      <c r="CZ151">
        <v>0</v>
      </c>
      <c r="DA151" s="18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18">
        <v>0</v>
      </c>
      <c r="DN151" s="18"/>
      <c r="DS151" s="43" t="s">
        <v>397</v>
      </c>
    </row>
    <row r="152" spans="1:123" x14ac:dyDescent="0.25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23"/>
        <v>7.2</v>
      </c>
      <c r="H152" s="16">
        <f t="shared" si="124"/>
        <v>7.8</v>
      </c>
      <c r="I152" s="11">
        <f t="shared" si="113"/>
        <v>0.17506737478084128</v>
      </c>
      <c r="J152" s="39">
        <f t="shared" si="114"/>
        <v>5.7000360586987268E-3</v>
      </c>
      <c r="K152" s="39">
        <f t="shared" si="125"/>
        <v>175.43748665833741</v>
      </c>
      <c r="L152" s="39">
        <f t="shared" si="126"/>
        <v>0.16936733872214255</v>
      </c>
      <c r="M152" s="39">
        <f t="shared" si="127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99"/>
        <v>29835</v>
      </c>
      <c r="AL152" s="7">
        <v>12.6</v>
      </c>
      <c r="AM152" s="7">
        <f t="shared" si="128"/>
        <v>25.9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18">
        <v>0</v>
      </c>
      <c r="CS152">
        <v>0</v>
      </c>
      <c r="CT152">
        <v>0</v>
      </c>
      <c r="CU152">
        <v>0</v>
      </c>
      <c r="CV152" s="18">
        <v>1</v>
      </c>
      <c r="CW152">
        <v>0</v>
      </c>
      <c r="CX152">
        <v>0</v>
      </c>
      <c r="CY152">
        <v>0</v>
      </c>
      <c r="CZ152">
        <v>0</v>
      </c>
      <c r="DA152" s="18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18">
        <v>0</v>
      </c>
      <c r="DN152" s="18"/>
      <c r="DS152" s="43" t="s">
        <v>397</v>
      </c>
    </row>
    <row r="153" spans="1:123" x14ac:dyDescent="0.25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23"/>
        <v>10.1</v>
      </c>
      <c r="H153" s="16">
        <f t="shared" si="124"/>
        <v>11.1</v>
      </c>
      <c r="I153" s="11">
        <f t="shared" si="113"/>
        <v>0.18049659984710903</v>
      </c>
      <c r="J153" s="39">
        <f t="shared" si="114"/>
        <v>5.6914967295421072E-3</v>
      </c>
      <c r="K153" s="39">
        <f t="shared" si="125"/>
        <v>175.7007071284836</v>
      </c>
      <c r="L153" s="39">
        <f t="shared" si="126"/>
        <v>0.17480510311756692</v>
      </c>
      <c r="M153" s="39">
        <f t="shared" si="127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99"/>
        <v>29865</v>
      </c>
      <c r="AL153" s="7">
        <v>12.6</v>
      </c>
      <c r="AM153" s="7">
        <f t="shared" si="128"/>
        <v>25.9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18">
        <v>0</v>
      </c>
      <c r="CS153">
        <v>0</v>
      </c>
      <c r="CT153">
        <v>0</v>
      </c>
      <c r="CU153">
        <v>0</v>
      </c>
      <c r="CV153" s="18">
        <v>1</v>
      </c>
      <c r="CW153">
        <v>0</v>
      </c>
      <c r="CX153">
        <v>0</v>
      </c>
      <c r="CY153">
        <v>0</v>
      </c>
      <c r="CZ153">
        <v>0</v>
      </c>
      <c r="DA153" s="18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18">
        <v>0</v>
      </c>
      <c r="DN153" s="18"/>
      <c r="DS153" s="43" t="s">
        <v>397</v>
      </c>
    </row>
    <row r="154" spans="1:123" s="69" customFormat="1" x14ac:dyDescent="0.25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23"/>
        <v>10.5</v>
      </c>
      <c r="H154" s="74">
        <f t="shared" si="124"/>
        <v>11.7</v>
      </c>
      <c r="I154" s="75">
        <f t="shared" si="113"/>
        <v>0.18598810220012707</v>
      </c>
      <c r="J154" s="76">
        <f t="shared" si="114"/>
        <v>5.6853831951065434E-3</v>
      </c>
      <c r="K154" s="76">
        <f t="shared" si="125"/>
        <v>175.88963939329687</v>
      </c>
      <c r="L154" s="76">
        <f t="shared" si="126"/>
        <v>0.18030271900502054</v>
      </c>
      <c r="M154" s="76">
        <f t="shared" si="127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99"/>
        <v>29867</v>
      </c>
      <c r="AK154" s="79"/>
      <c r="AL154" s="73">
        <v>12.6</v>
      </c>
      <c r="AM154" s="73">
        <f t="shared" si="128"/>
        <v>25.9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85">
        <v>0</v>
      </c>
      <c r="CS154" s="69">
        <v>0</v>
      </c>
      <c r="CT154" s="69">
        <v>0</v>
      </c>
      <c r="CU154" s="69">
        <v>0</v>
      </c>
      <c r="CV154" s="85">
        <v>1</v>
      </c>
      <c r="CW154" s="69">
        <v>0</v>
      </c>
      <c r="CX154" s="69">
        <v>0</v>
      </c>
      <c r="CY154" s="69">
        <v>0</v>
      </c>
      <c r="CZ154" s="69">
        <v>0</v>
      </c>
      <c r="DA154" s="85">
        <v>0</v>
      </c>
      <c r="DB154" s="69">
        <v>0</v>
      </c>
      <c r="DC154" s="69">
        <v>0</v>
      </c>
      <c r="DD154" s="69">
        <v>1</v>
      </c>
      <c r="DE154" s="69">
        <v>1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85">
        <v>0</v>
      </c>
      <c r="DN154" s="85"/>
      <c r="DR154" s="70"/>
      <c r="DS154" s="87" t="s">
        <v>397</v>
      </c>
    </row>
    <row r="155" spans="1:123" x14ac:dyDescent="0.25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23"/>
        <v>6.7</v>
      </c>
      <c r="H155" s="16">
        <f t="shared" si="124"/>
        <v>7.7</v>
      </c>
      <c r="I155" s="11">
        <f t="shared" si="113"/>
        <v>0.13314306921085112</v>
      </c>
      <c r="J155" s="39">
        <f t="shared" si="114"/>
        <v>9.2460464729757722E-3</v>
      </c>
      <c r="K155" s="39">
        <f t="shared" ref="K155:K156" si="129">IFERROR(1/J155, "X")</f>
        <v>108.15433417112789</v>
      </c>
      <c r="L155" s="39">
        <f t="shared" ref="L155:L156" si="130">IFERROR(I155-J155, "X")</f>
        <v>0.12389702273787534</v>
      </c>
      <c r="M155" s="39">
        <f t="shared" ref="M155:M156" si="131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1</v>
      </c>
      <c r="AF155" s="9">
        <v>0</v>
      </c>
      <c r="AG155" s="9">
        <v>0</v>
      </c>
      <c r="AH155" s="8">
        <v>11501</v>
      </c>
      <c r="AI155" s="9">
        <v>10</v>
      </c>
      <c r="AJ155" s="9">
        <f t="shared" si="99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1</v>
      </c>
      <c r="AV155" s="31">
        <v>0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18">
        <v>0</v>
      </c>
      <c r="CS155">
        <v>0</v>
      </c>
      <c r="CT155">
        <v>0</v>
      </c>
      <c r="CU155">
        <v>1</v>
      </c>
      <c r="CV155" s="18">
        <v>0</v>
      </c>
      <c r="CW155">
        <v>0</v>
      </c>
      <c r="CX155">
        <v>0</v>
      </c>
      <c r="CY155">
        <v>0</v>
      </c>
      <c r="CZ155">
        <v>0</v>
      </c>
      <c r="DA155" s="18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 s="18">
        <v>1</v>
      </c>
      <c r="DN155" s="18"/>
      <c r="DS155" s="43" t="s">
        <v>397</v>
      </c>
    </row>
    <row r="156" spans="1:123" x14ac:dyDescent="0.25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23"/>
        <v>15.600000000000001</v>
      </c>
      <c r="H156" s="16">
        <f t="shared" si="124"/>
        <v>17.600000000000001</v>
      </c>
      <c r="I156" s="11">
        <f t="shared" si="113"/>
        <v>0.34745373685855596</v>
      </c>
      <c r="J156" s="39">
        <f t="shared" si="114"/>
        <v>2.0930948003527464E-2</v>
      </c>
      <c r="K156" s="39">
        <f t="shared" si="129"/>
        <v>47.776144674931651</v>
      </c>
      <c r="L156" s="39">
        <f t="shared" si="130"/>
        <v>0.3265227888550285</v>
      </c>
      <c r="M156" s="39">
        <f t="shared" si="131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1</v>
      </c>
      <c r="AF156" s="9">
        <v>0</v>
      </c>
      <c r="AG156" s="9">
        <v>0</v>
      </c>
      <c r="AH156" s="8">
        <v>2018</v>
      </c>
      <c r="AI156" s="9">
        <v>10</v>
      </c>
      <c r="AJ156" s="9">
        <f t="shared" si="99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1</v>
      </c>
      <c r="AV156" s="31">
        <v>0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32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18">
        <v>0</v>
      </c>
      <c r="CS156">
        <v>0</v>
      </c>
      <c r="CT156">
        <v>0</v>
      </c>
      <c r="CU156">
        <v>1</v>
      </c>
      <c r="CV156" s="18">
        <v>0</v>
      </c>
      <c r="CW156">
        <v>0</v>
      </c>
      <c r="CX156">
        <v>0</v>
      </c>
      <c r="CY156">
        <v>0</v>
      </c>
      <c r="CZ156">
        <v>0</v>
      </c>
      <c r="DA156" s="18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 s="18">
        <v>1</v>
      </c>
      <c r="DN156" s="18"/>
      <c r="DS156" s="43" t="s">
        <v>397</v>
      </c>
    </row>
    <row r="157" spans="1:123" x14ac:dyDescent="0.25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33">D157-E157</f>
        <v>2.3035171520973119</v>
      </c>
      <c r="H157" s="16">
        <f t="shared" ref="H157:H160" si="134">D157+E157</f>
        <v>3.0964828479026885</v>
      </c>
      <c r="I157" s="11">
        <f t="shared" si="113"/>
        <v>6.3421496849380379E-2</v>
      </c>
      <c r="J157" s="39">
        <f t="shared" si="114"/>
        <v>9.3131613663310058E-3</v>
      </c>
      <c r="K157" s="39">
        <f t="shared" ref="K157:K160" si="135">IFERROR(1/J157, "X")</f>
        <v>107.37492465396399</v>
      </c>
      <c r="L157" s="39">
        <f t="shared" ref="L157:L160" si="136">IFERROR(I157-J157, "X")</f>
        <v>5.4108335483049372E-2</v>
      </c>
      <c r="M157" s="39">
        <f t="shared" ref="M157:M160" si="137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1</v>
      </c>
      <c r="AF157" s="9">
        <v>0</v>
      </c>
      <c r="AG157" s="9">
        <v>0</v>
      </c>
      <c r="AH157" s="8">
        <v>11501</v>
      </c>
      <c r="AI157" s="9">
        <v>17</v>
      </c>
      <c r="AJ157" s="9">
        <f t="shared" si="99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1</v>
      </c>
      <c r="AV157" s="31">
        <v>0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32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8">
        <v>0</v>
      </c>
      <c r="CS157">
        <v>0</v>
      </c>
      <c r="CT157">
        <v>0</v>
      </c>
      <c r="CU157">
        <v>1</v>
      </c>
      <c r="CV157" s="18">
        <v>0</v>
      </c>
      <c r="CW157">
        <v>0</v>
      </c>
      <c r="CX157">
        <v>0</v>
      </c>
      <c r="CY157">
        <v>0</v>
      </c>
      <c r="CZ157">
        <v>0</v>
      </c>
      <c r="DA157" s="18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18">
        <v>1</v>
      </c>
      <c r="DN157" s="18"/>
      <c r="DS157" s="43" t="s">
        <v>397</v>
      </c>
    </row>
    <row r="158" spans="1:123" x14ac:dyDescent="0.25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38">D158/F158</f>
        <v>0.29682285999879893</v>
      </c>
      <c r="F158" s="7">
        <f>SQRT((0.271/0.02)^2 + (0.136/0.02)^2)</f>
        <v>15.160557377616431</v>
      </c>
      <c r="G158" s="7">
        <f t="shared" si="133"/>
        <v>4.203177140001201</v>
      </c>
      <c r="H158" s="16">
        <f t="shared" si="134"/>
        <v>4.796822859998799</v>
      </c>
      <c r="I158" s="11">
        <f t="shared" si="113"/>
        <v>0.14008254285127902</v>
      </c>
      <c r="J158" s="39">
        <f t="shared" si="114"/>
        <v>9.2399335566713224E-3</v>
      </c>
      <c r="K158" s="39">
        <f t="shared" si="135"/>
        <v>108.225886459756</v>
      </c>
      <c r="L158" s="39">
        <f t="shared" si="136"/>
        <v>0.1308426092946077</v>
      </c>
      <c r="M158" s="39">
        <f t="shared" si="137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1</v>
      </c>
      <c r="AF158" s="9">
        <v>0</v>
      </c>
      <c r="AG158" s="9">
        <v>0</v>
      </c>
      <c r="AH158" s="8">
        <v>11501</v>
      </c>
      <c r="AI158" s="9">
        <v>17</v>
      </c>
      <c r="AJ158" s="9">
        <f t="shared" si="99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1</v>
      </c>
      <c r="AV158" s="31">
        <v>0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32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18">
        <v>0</v>
      </c>
      <c r="CS158">
        <v>0</v>
      </c>
      <c r="CT158">
        <v>0</v>
      </c>
      <c r="CU158">
        <v>1</v>
      </c>
      <c r="CV158" s="18">
        <v>0</v>
      </c>
      <c r="CW158">
        <v>0</v>
      </c>
      <c r="CX158">
        <v>0</v>
      </c>
      <c r="CY158">
        <v>0</v>
      </c>
      <c r="CZ158">
        <v>0</v>
      </c>
      <c r="DA158" s="1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 s="18">
        <v>1</v>
      </c>
      <c r="DN158" s="18"/>
      <c r="DS158" s="43" t="s">
        <v>397</v>
      </c>
    </row>
    <row r="159" spans="1:123" x14ac:dyDescent="0.25">
      <c r="A159">
        <v>158</v>
      </c>
      <c r="B159">
        <v>15</v>
      </c>
      <c r="C159" s="25" t="s">
        <v>488</v>
      </c>
      <c r="D159" s="12">
        <v>13.2</v>
      </c>
      <c r="E159" s="14">
        <f t="shared" si="138"/>
        <v>0.44085990313196088</v>
      </c>
      <c r="F159" s="7">
        <f>SQRT((0.271/0.02)^2 + (0.534/0.02)^2)</f>
        <v>29.941484599131019</v>
      </c>
      <c r="G159" s="7">
        <f t="shared" si="133"/>
        <v>12.759140096868038</v>
      </c>
      <c r="H159" s="16">
        <f t="shared" si="134"/>
        <v>13.640859903131961</v>
      </c>
      <c r="I159" s="11">
        <f t="shared" si="113"/>
        <v>0.26910508843055797</v>
      </c>
      <c r="J159" s="39">
        <f t="shared" si="114"/>
        <v>8.9877002437737542E-3</v>
      </c>
      <c r="K159" s="39">
        <f t="shared" si="135"/>
        <v>111.26316776004538</v>
      </c>
      <c r="L159" s="39">
        <f t="shared" si="136"/>
        <v>0.2601173881867842</v>
      </c>
      <c r="M159" s="39">
        <f t="shared" si="137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1</v>
      </c>
      <c r="AF159" s="9">
        <v>0</v>
      </c>
      <c r="AG159" s="9">
        <v>0</v>
      </c>
      <c r="AH159" s="8">
        <v>11501</v>
      </c>
      <c r="AI159" s="9">
        <v>17</v>
      </c>
      <c r="AJ159" s="9">
        <f t="shared" si="99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1</v>
      </c>
      <c r="AV159" s="31">
        <v>0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39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32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8">
        <v>0</v>
      </c>
      <c r="CS159">
        <v>0</v>
      </c>
      <c r="CT159">
        <v>0</v>
      </c>
      <c r="CU159">
        <v>1</v>
      </c>
      <c r="CV159" s="18">
        <v>0</v>
      </c>
      <c r="CW159">
        <v>0</v>
      </c>
      <c r="CX159">
        <v>0</v>
      </c>
      <c r="CY159">
        <v>0</v>
      </c>
      <c r="CZ159">
        <v>0</v>
      </c>
      <c r="DA159" s="18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 s="18">
        <v>1</v>
      </c>
      <c r="DN159" s="18"/>
      <c r="DS159" s="43" t="s">
        <v>397</v>
      </c>
    </row>
    <row r="160" spans="1:123" x14ac:dyDescent="0.25">
      <c r="A160">
        <v>159</v>
      </c>
      <c r="B160">
        <v>15</v>
      </c>
      <c r="C160" s="25" t="s">
        <v>488</v>
      </c>
      <c r="D160" s="12">
        <v>11.4</v>
      </c>
      <c r="E160" s="14">
        <f t="shared" si="138"/>
        <v>0.30934775699157074</v>
      </c>
      <c r="F160" s="7">
        <f>SQRT((0.762/0.03)^2 + (0.534/0.02)^2)</f>
        <v>36.8517299458248</v>
      </c>
      <c r="G160" s="7">
        <f t="shared" si="133"/>
        <v>11.09065224300843</v>
      </c>
      <c r="H160" s="16">
        <f t="shared" si="134"/>
        <v>11.709347756991571</v>
      </c>
      <c r="I160" s="11">
        <f t="shared" si="113"/>
        <v>0.32520529743856608</v>
      </c>
      <c r="J160" s="39">
        <f t="shared" si="114"/>
        <v>8.8246955547716683E-3</v>
      </c>
      <c r="K160" s="39">
        <f t="shared" si="135"/>
        <v>113.31835685360073</v>
      </c>
      <c r="L160" s="39">
        <f t="shared" si="136"/>
        <v>0.31638060188379441</v>
      </c>
      <c r="M160" s="39">
        <f t="shared" si="137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1</v>
      </c>
      <c r="AF160" s="9">
        <v>0</v>
      </c>
      <c r="AG160" s="9">
        <v>0</v>
      </c>
      <c r="AH160" s="8">
        <v>11501</v>
      </c>
      <c r="AI160" s="9">
        <v>17</v>
      </c>
      <c r="AJ160" s="9">
        <f t="shared" si="99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1</v>
      </c>
      <c r="AV160" s="31">
        <v>0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39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32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18">
        <v>0</v>
      </c>
      <c r="CS160">
        <v>0</v>
      </c>
      <c r="CT160">
        <v>0</v>
      </c>
      <c r="CU160">
        <v>1</v>
      </c>
      <c r="CV160" s="18">
        <v>0</v>
      </c>
      <c r="CW160">
        <v>0</v>
      </c>
      <c r="CX160">
        <v>0</v>
      </c>
      <c r="CY160">
        <v>0</v>
      </c>
      <c r="CZ160">
        <v>0</v>
      </c>
      <c r="DA160" s="18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 s="18">
        <v>1</v>
      </c>
      <c r="DN160" s="18"/>
      <c r="DS160" s="43" t="s">
        <v>397</v>
      </c>
    </row>
    <row r="161" spans="1:123" x14ac:dyDescent="0.25">
      <c r="A161">
        <v>160</v>
      </c>
      <c r="B161">
        <v>15</v>
      </c>
      <c r="C161" s="25" t="s">
        <v>488</v>
      </c>
      <c r="D161" s="12">
        <v>15.4</v>
      </c>
      <c r="E161" s="14">
        <f t="shared" si="138"/>
        <v>0.35170533535016346</v>
      </c>
      <c r="F161" s="7">
        <f>SQRT((0.762/0.03)^2 + (1.07/0.03)^2)</f>
        <v>43.786654486397012</v>
      </c>
      <c r="G161" s="7">
        <f t="shared" ref="G161:G162" si="140">D161-E161</f>
        <v>15.048294664649838</v>
      </c>
      <c r="H161" s="16">
        <f t="shared" ref="H161:H162" si="141">D161+E161</f>
        <v>15.751705335350163</v>
      </c>
      <c r="I161" s="11">
        <f t="shared" si="113"/>
        <v>0.37825525628295048</v>
      </c>
      <c r="J161" s="39">
        <f t="shared" si="114"/>
        <v>8.6385968674647477E-3</v>
      </c>
      <c r="K161" s="39">
        <f t="shared" ref="K161:K162" si="142">IFERROR(1/J161, "X")</f>
        <v>115.75954004362281</v>
      </c>
      <c r="L161" s="39">
        <f t="shared" ref="L161:L162" si="143">IFERROR(I161-J161, "X")</f>
        <v>0.36961665941548572</v>
      </c>
      <c r="M161" s="39">
        <f t="shared" ref="M161:M162" si="144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1</v>
      </c>
      <c r="AF161" s="9">
        <v>0</v>
      </c>
      <c r="AG161" s="9">
        <v>0</v>
      </c>
      <c r="AH161" s="8">
        <v>11501</v>
      </c>
      <c r="AI161" s="9">
        <v>17</v>
      </c>
      <c r="AJ161" s="9">
        <f t="shared" si="99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1</v>
      </c>
      <c r="AV161" s="31">
        <v>0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39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32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s="18">
        <v>0</v>
      </c>
      <c r="CS161">
        <v>0</v>
      </c>
      <c r="CT161">
        <v>0</v>
      </c>
      <c r="CU161">
        <v>1</v>
      </c>
      <c r="CV161" s="18">
        <v>0</v>
      </c>
      <c r="CW161">
        <v>0</v>
      </c>
      <c r="CX161">
        <v>0</v>
      </c>
      <c r="CY161">
        <v>0</v>
      </c>
      <c r="CZ161">
        <v>0</v>
      </c>
      <c r="DA161" s="18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 s="18">
        <v>1</v>
      </c>
      <c r="DN161" s="18"/>
      <c r="DS161" s="43" t="s">
        <v>397</v>
      </c>
    </row>
    <row r="162" spans="1:123" x14ac:dyDescent="0.25">
      <c r="A162">
        <v>161</v>
      </c>
      <c r="B162">
        <v>15</v>
      </c>
      <c r="C162" s="25" t="s">
        <v>488</v>
      </c>
      <c r="D162" s="12">
        <v>15.1</v>
      </c>
      <c r="E162" s="14">
        <f t="shared" si="138"/>
        <v>0.26047644979967455</v>
      </c>
      <c r="F162" s="7">
        <f>SQRT((1.371/0.03)^2 + (1.07/0.03)^2)</f>
        <v>57.970691828812186</v>
      </c>
      <c r="G162" s="7">
        <f t="shared" si="140"/>
        <v>14.839523550200326</v>
      </c>
      <c r="H162" s="16">
        <f t="shared" si="141"/>
        <v>15.360476449799673</v>
      </c>
      <c r="I162" s="11">
        <f t="shared" si="113"/>
        <v>0.47581578529362467</v>
      </c>
      <c r="J162" s="39">
        <f t="shared" si="114"/>
        <v>8.2078679809223544E-3</v>
      </c>
      <c r="K162" s="39">
        <f t="shared" si="142"/>
        <v>121.83431828147236</v>
      </c>
      <c r="L162" s="39">
        <f t="shared" si="143"/>
        <v>0.46760791731270229</v>
      </c>
      <c r="M162" s="39">
        <f t="shared" si="144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1</v>
      </c>
      <c r="AF162" s="9">
        <v>0</v>
      </c>
      <c r="AG162" s="9">
        <v>0</v>
      </c>
      <c r="AH162" s="8">
        <v>11501</v>
      </c>
      <c r="AI162" s="9">
        <v>17</v>
      </c>
      <c r="AJ162" s="9">
        <f t="shared" si="99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1</v>
      </c>
      <c r="AV162" s="31">
        <v>0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39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32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18">
        <v>0</v>
      </c>
      <c r="CS162">
        <v>0</v>
      </c>
      <c r="CT162">
        <v>0</v>
      </c>
      <c r="CU162">
        <v>1</v>
      </c>
      <c r="CV162" s="18">
        <v>0</v>
      </c>
      <c r="CW162">
        <v>0</v>
      </c>
      <c r="CX162">
        <v>0</v>
      </c>
      <c r="CY162">
        <v>0</v>
      </c>
      <c r="CZ162">
        <v>0</v>
      </c>
      <c r="DA162" s="18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 s="18">
        <v>1</v>
      </c>
      <c r="DN162" s="18"/>
      <c r="DS162" s="43" t="s">
        <v>397</v>
      </c>
    </row>
    <row r="163" spans="1:123" x14ac:dyDescent="0.25">
      <c r="A163">
        <v>162</v>
      </c>
      <c r="B163">
        <v>15</v>
      </c>
      <c r="C163" s="25" t="s">
        <v>488</v>
      </c>
      <c r="D163" s="12">
        <v>6.8</v>
      </c>
      <c r="E163" s="14">
        <f t="shared" si="138"/>
        <v>1.9914749166829471</v>
      </c>
      <c r="F163" s="7">
        <f>SQRT((0.334/0.14)^2 + (0.342/0.14)^2)</f>
        <v>3.4145546815755323</v>
      </c>
      <c r="G163" s="7">
        <f t="shared" ref="G163:G168" si="145">D163-E163</f>
        <v>4.8085250833170523</v>
      </c>
      <c r="H163" s="16">
        <f t="shared" ref="H163:H168" si="146">D163+E163</f>
        <v>8.7914749166829473</v>
      </c>
      <c r="I163" s="11">
        <f t="shared" si="113"/>
        <v>7.6130182327342963E-2</v>
      </c>
      <c r="J163" s="39">
        <f t="shared" si="114"/>
        <v>2.2295786545206312E-2</v>
      </c>
      <c r="K163" s="39">
        <f t="shared" ref="K163:K168" si="147">IFERROR(1/J163, "X")</f>
        <v>44.851523760887645</v>
      </c>
      <c r="L163" s="39">
        <f t="shared" ref="L163:L168" si="148">IFERROR(I163-J163, "X")</f>
        <v>5.3834395782136654E-2</v>
      </c>
      <c r="M163" s="39">
        <f t="shared" ref="M163:M168" si="149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1</v>
      </c>
      <c r="AF163" s="9">
        <v>0</v>
      </c>
      <c r="AG163" s="9">
        <v>0</v>
      </c>
      <c r="AH163" s="8">
        <v>2018</v>
      </c>
      <c r="AI163" s="9">
        <v>17</v>
      </c>
      <c r="AJ163" s="9">
        <f t="shared" si="99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1</v>
      </c>
      <c r="AV163" s="31">
        <v>0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32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s="18">
        <v>0</v>
      </c>
      <c r="CS163">
        <v>0</v>
      </c>
      <c r="CT163">
        <v>0</v>
      </c>
      <c r="CU163">
        <v>1</v>
      </c>
      <c r="CV163" s="18">
        <v>0</v>
      </c>
      <c r="CW163">
        <v>0</v>
      </c>
      <c r="CX163">
        <v>0</v>
      </c>
      <c r="CY163">
        <v>0</v>
      </c>
      <c r="CZ163">
        <v>0</v>
      </c>
      <c r="DA163" s="18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 s="18">
        <v>1</v>
      </c>
      <c r="DN163" s="18"/>
      <c r="DS163" s="43" t="s">
        <v>397</v>
      </c>
    </row>
    <row r="164" spans="1:123" x14ac:dyDescent="0.25">
      <c r="A164">
        <v>163</v>
      </c>
      <c r="B164">
        <v>15</v>
      </c>
      <c r="C164" s="25" t="s">
        <v>488</v>
      </c>
      <c r="D164" s="12">
        <v>20.5</v>
      </c>
      <c r="E164" s="14">
        <f t="shared" si="138"/>
        <v>2.8214268570062737</v>
      </c>
      <c r="F164" s="7">
        <f>SQRT((0.958/0.14)^2 + (0.342/0.14)^2)</f>
        <v>7.2658271998416781</v>
      </c>
      <c r="G164" s="7">
        <f t="shared" si="145"/>
        <v>17.678573142993727</v>
      </c>
      <c r="H164" s="16">
        <f t="shared" si="146"/>
        <v>23.321426857006273</v>
      </c>
      <c r="I164" s="11">
        <f t="shared" si="113"/>
        <v>0.16036609935809848</v>
      </c>
      <c r="J164" s="39">
        <f t="shared" si="114"/>
        <v>2.2071279008891494E-2</v>
      </c>
      <c r="K164" s="39">
        <f t="shared" si="147"/>
        <v>45.307750384431571</v>
      </c>
      <c r="L164" s="39">
        <f t="shared" si="148"/>
        <v>0.13829482034920698</v>
      </c>
      <c r="M164" s="39">
        <f t="shared" si="149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1</v>
      </c>
      <c r="AF164" s="9">
        <v>0</v>
      </c>
      <c r="AG164" s="9">
        <v>0</v>
      </c>
      <c r="AH164" s="8">
        <v>2018</v>
      </c>
      <c r="AI164" s="9">
        <v>17</v>
      </c>
      <c r="AJ164" s="9">
        <f t="shared" si="99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1</v>
      </c>
      <c r="AV164" s="31">
        <v>0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32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18">
        <v>0</v>
      </c>
      <c r="CS164">
        <v>0</v>
      </c>
      <c r="CT164">
        <v>0</v>
      </c>
      <c r="CU164">
        <v>1</v>
      </c>
      <c r="CV164" s="18">
        <v>0</v>
      </c>
      <c r="CW164">
        <v>0</v>
      </c>
      <c r="CX164">
        <v>0</v>
      </c>
      <c r="CY164">
        <v>0</v>
      </c>
      <c r="CZ164">
        <v>0</v>
      </c>
      <c r="DA164" s="18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 s="18">
        <v>1</v>
      </c>
      <c r="DN164" s="18"/>
      <c r="DS164" s="43" t="s">
        <v>397</v>
      </c>
    </row>
    <row r="165" spans="1:123" x14ac:dyDescent="0.25">
      <c r="A165">
        <v>164</v>
      </c>
      <c r="B165">
        <v>15</v>
      </c>
      <c r="C165" s="25" t="s">
        <v>488</v>
      </c>
      <c r="D165" s="12">
        <v>27.4</v>
      </c>
      <c r="E165" s="14">
        <f t="shared" si="138"/>
        <v>1.9178286749650495</v>
      </c>
      <c r="F165" s="7">
        <f>SQRT((0.958/0.14)^2 + (1.505/0.12)^2)</f>
        <v>14.286990468791137</v>
      </c>
      <c r="G165" s="7">
        <f t="shared" si="145"/>
        <v>25.482171325034948</v>
      </c>
      <c r="H165" s="16">
        <f t="shared" si="146"/>
        <v>29.31782867496505</v>
      </c>
      <c r="I165" s="11">
        <f t="shared" si="113"/>
        <v>0.30431497557447135</v>
      </c>
      <c r="J165" s="39">
        <f t="shared" si="114"/>
        <v>2.1300145488248538E-2</v>
      </c>
      <c r="K165" s="39">
        <f t="shared" si="147"/>
        <v>46.948036132039945</v>
      </c>
      <c r="L165" s="39">
        <f t="shared" si="148"/>
        <v>0.2830148300862228</v>
      </c>
      <c r="M165" s="39">
        <f t="shared" si="149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1</v>
      </c>
      <c r="AF165" s="9">
        <v>0</v>
      </c>
      <c r="AG165" s="9">
        <v>0</v>
      </c>
      <c r="AH165" s="8">
        <v>2018</v>
      </c>
      <c r="AI165" s="9">
        <v>17</v>
      </c>
      <c r="AJ165" s="9">
        <f t="shared" si="99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1</v>
      </c>
      <c r="AV165" s="31">
        <v>0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32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18">
        <v>0</v>
      </c>
      <c r="CS165">
        <v>0</v>
      </c>
      <c r="CT165">
        <v>0</v>
      </c>
      <c r="CU165">
        <v>1</v>
      </c>
      <c r="CV165" s="18">
        <v>0</v>
      </c>
      <c r="CW165">
        <v>0</v>
      </c>
      <c r="CX165">
        <v>0</v>
      </c>
      <c r="CY165">
        <v>0</v>
      </c>
      <c r="CZ165">
        <v>0</v>
      </c>
      <c r="DA165" s="18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 s="18">
        <v>1</v>
      </c>
      <c r="DN165" s="18"/>
      <c r="DS165" s="43" t="s">
        <v>397</v>
      </c>
    </row>
    <row r="166" spans="1:123" x14ac:dyDescent="0.25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38"/>
        <v>0.85230595170051271</v>
      </c>
      <c r="F166" s="7">
        <f>SQRT((1.843/0.12)^2 + (1.505/0.12)^2)</f>
        <v>19.828560350049511</v>
      </c>
      <c r="G166" s="7">
        <f t="shared" si="145"/>
        <v>16.047694048299487</v>
      </c>
      <c r="H166" s="16">
        <f t="shared" si="146"/>
        <v>17.75230595170051</v>
      </c>
      <c r="I166" s="11">
        <f t="shared" si="113"/>
        <v>0.40532579632552324</v>
      </c>
      <c r="J166" s="39">
        <f t="shared" si="114"/>
        <v>2.0441514117514391E-2</v>
      </c>
      <c r="K166" s="39">
        <f t="shared" si="147"/>
        <v>48.920055248901306</v>
      </c>
      <c r="L166" s="39">
        <f t="shared" si="148"/>
        <v>0.38488428220800885</v>
      </c>
      <c r="M166" s="39">
        <f t="shared" si="149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1</v>
      </c>
      <c r="AF166" s="9">
        <v>0</v>
      </c>
      <c r="AG166" s="9">
        <v>0</v>
      </c>
      <c r="AH166" s="8">
        <v>2018</v>
      </c>
      <c r="AI166" s="9">
        <v>17</v>
      </c>
      <c r="AJ166" s="9">
        <f t="shared" si="99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1</v>
      </c>
      <c r="AV166" s="31">
        <v>0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50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32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18">
        <v>0</v>
      </c>
      <c r="CS166">
        <v>0</v>
      </c>
      <c r="CT166">
        <v>0</v>
      </c>
      <c r="CU166">
        <v>1</v>
      </c>
      <c r="CV166" s="18">
        <v>0</v>
      </c>
      <c r="CW166">
        <v>0</v>
      </c>
      <c r="CX166">
        <v>0</v>
      </c>
      <c r="CY166">
        <v>0</v>
      </c>
      <c r="CZ166">
        <v>0</v>
      </c>
      <c r="DA166" s="18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 s="18">
        <v>1</v>
      </c>
      <c r="DN166" s="18"/>
      <c r="DS166" s="43" t="s">
        <v>397</v>
      </c>
    </row>
    <row r="167" spans="1:123" x14ac:dyDescent="0.25">
      <c r="A167">
        <v>166</v>
      </c>
      <c r="B167">
        <v>15</v>
      </c>
      <c r="C167" s="25" t="s">
        <v>488</v>
      </c>
      <c r="D167" s="12">
        <v>22.6</v>
      </c>
      <c r="E167" s="14">
        <f t="shared" si="138"/>
        <v>0.87259957585554815</v>
      </c>
      <c r="F167" s="7">
        <f>SQRT((1.843/0.12)^2 + (2.294/0.11)^2)</f>
        <v>25.899622948867041</v>
      </c>
      <c r="G167" s="7">
        <f t="shared" si="145"/>
        <v>21.727400424144452</v>
      </c>
      <c r="H167" s="16">
        <f t="shared" si="146"/>
        <v>23.472599575855551</v>
      </c>
      <c r="I167" s="11">
        <f t="shared" si="113"/>
        <v>0.50115669063775992</v>
      </c>
      <c r="J167" s="39">
        <f t="shared" si="114"/>
        <v>1.934996087113626E-2</v>
      </c>
      <c r="K167" s="39">
        <f t="shared" si="147"/>
        <v>51.679691068092502</v>
      </c>
      <c r="L167" s="39">
        <f t="shared" si="148"/>
        <v>0.48180672976662364</v>
      </c>
      <c r="M167" s="39">
        <f t="shared" si="149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1</v>
      </c>
      <c r="AF167" s="9">
        <v>0</v>
      </c>
      <c r="AG167" s="9">
        <v>0</v>
      </c>
      <c r="AH167" s="8">
        <v>2018</v>
      </c>
      <c r="AI167" s="9">
        <v>17</v>
      </c>
      <c r="AJ167" s="9">
        <f t="shared" si="99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1</v>
      </c>
      <c r="AV167" s="31">
        <v>0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50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32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s="18">
        <v>0</v>
      </c>
      <c r="CS167">
        <v>0</v>
      </c>
      <c r="CT167">
        <v>0</v>
      </c>
      <c r="CU167">
        <v>1</v>
      </c>
      <c r="CV167" s="18">
        <v>0</v>
      </c>
      <c r="CW167">
        <v>0</v>
      </c>
      <c r="CX167">
        <v>0</v>
      </c>
      <c r="CY167">
        <v>0</v>
      </c>
      <c r="CZ167">
        <v>0</v>
      </c>
      <c r="DA167" s="18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 s="18">
        <v>1</v>
      </c>
      <c r="DN167" s="18"/>
      <c r="DS167" s="43" t="s">
        <v>397</v>
      </c>
    </row>
    <row r="168" spans="1:123" x14ac:dyDescent="0.25">
      <c r="A168">
        <v>167</v>
      </c>
      <c r="B168">
        <v>15</v>
      </c>
      <c r="C168" s="25" t="s">
        <v>488</v>
      </c>
      <c r="D168" s="12">
        <v>30.7</v>
      </c>
      <c r="E168" s="14">
        <f t="shared" si="138"/>
        <v>0.91154762012700219</v>
      </c>
      <c r="F168" s="7">
        <f>SQRT((2.909/0.11)^2 + (2.294/0.11)^2)</f>
        <v>33.678986508376482</v>
      </c>
      <c r="G168" s="7">
        <f t="shared" si="145"/>
        <v>29.788452379872997</v>
      </c>
      <c r="H168" s="16">
        <f t="shared" si="146"/>
        <v>31.611547620127002</v>
      </c>
      <c r="I168" s="11">
        <f t="shared" si="113"/>
        <v>0.60157603196873277</v>
      </c>
      <c r="J168" s="39">
        <f t="shared" si="114"/>
        <v>1.7862058640604032E-2</v>
      </c>
      <c r="K168" s="39">
        <f t="shared" si="147"/>
        <v>55.984588345645669</v>
      </c>
      <c r="L168" s="39">
        <f t="shared" si="148"/>
        <v>0.58371397332812869</v>
      </c>
      <c r="M168" s="39">
        <f t="shared" si="149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1</v>
      </c>
      <c r="AF168" s="9">
        <v>0</v>
      </c>
      <c r="AG168" s="9">
        <v>0</v>
      </c>
      <c r="AH168" s="8">
        <v>2018</v>
      </c>
      <c r="AI168" s="9">
        <v>17</v>
      </c>
      <c r="AJ168" s="9">
        <f t="shared" si="99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1</v>
      </c>
      <c r="AV168" s="31">
        <v>0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50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32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s="18">
        <v>0</v>
      </c>
      <c r="CS168">
        <v>0</v>
      </c>
      <c r="CT168">
        <v>0</v>
      </c>
      <c r="CU168">
        <v>1</v>
      </c>
      <c r="CV168" s="18">
        <v>0</v>
      </c>
      <c r="CW168">
        <v>0</v>
      </c>
      <c r="CX168">
        <v>0</v>
      </c>
      <c r="CY168">
        <v>0</v>
      </c>
      <c r="CZ168">
        <v>0</v>
      </c>
      <c r="DA168" s="1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 s="18">
        <v>1</v>
      </c>
      <c r="DN168" s="18"/>
      <c r="DS168" s="43" t="s">
        <v>397</v>
      </c>
    </row>
    <row r="169" spans="1:123" x14ac:dyDescent="0.25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51">D169-E169</f>
        <v>5.9</v>
      </c>
      <c r="H169" s="16">
        <f t="shared" ref="H169:H186" si="152">D169+E169</f>
        <v>6.9</v>
      </c>
      <c r="I169" s="11">
        <f t="shared" si="113"/>
        <v>0.11857017041238749</v>
      </c>
      <c r="J169" s="39">
        <f t="shared" si="114"/>
        <v>9.2632945634677707E-3</v>
      </c>
      <c r="K169" s="39">
        <f t="shared" ref="K169:K182" si="153">IFERROR(1/J169, "X")</f>
        <v>107.95295271552327</v>
      </c>
      <c r="L169" s="39">
        <f t="shared" ref="L169:L182" si="154">IFERROR(I169-J169, "X")</f>
        <v>0.10930687584891971</v>
      </c>
      <c r="M169" s="39">
        <f t="shared" ref="M169:M182" si="155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1</v>
      </c>
      <c r="AF169" s="9">
        <v>0</v>
      </c>
      <c r="AG169" s="9">
        <v>0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1</v>
      </c>
      <c r="AV169" s="31">
        <v>0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32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 s="18">
        <v>0</v>
      </c>
      <c r="CS169">
        <v>0</v>
      </c>
      <c r="CT169">
        <v>0</v>
      </c>
      <c r="CU169">
        <v>1</v>
      </c>
      <c r="CV169" s="18">
        <v>0</v>
      </c>
      <c r="CW169">
        <v>0</v>
      </c>
      <c r="CX169">
        <v>0</v>
      </c>
      <c r="CY169">
        <v>0</v>
      </c>
      <c r="CZ169">
        <v>0</v>
      </c>
      <c r="DA169" s="18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 s="18">
        <v>1</v>
      </c>
      <c r="DN169" s="18"/>
      <c r="DS169" s="43" t="s">
        <v>397</v>
      </c>
    </row>
    <row r="170" spans="1:123" x14ac:dyDescent="0.25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51"/>
        <v>13.2</v>
      </c>
      <c r="H170" s="16">
        <f t="shared" si="152"/>
        <v>15.2</v>
      </c>
      <c r="I170" s="11">
        <f t="shared" si="113"/>
        <v>0.30215228140638672</v>
      </c>
      <c r="J170" s="39">
        <f t="shared" si="114"/>
        <v>2.1278329676506107E-2</v>
      </c>
      <c r="K170" s="39">
        <f t="shared" si="153"/>
        <v>46.996170056718455</v>
      </c>
      <c r="L170" s="39">
        <f t="shared" si="154"/>
        <v>0.28087395172988061</v>
      </c>
      <c r="M170" s="39">
        <f t="shared" si="155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1</v>
      </c>
      <c r="AF170" s="9">
        <v>0</v>
      </c>
      <c r="AG170" s="9">
        <v>0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1</v>
      </c>
      <c r="AV170" s="31">
        <v>0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32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 s="18">
        <v>0</v>
      </c>
      <c r="CS170">
        <v>0</v>
      </c>
      <c r="CT170">
        <v>0</v>
      </c>
      <c r="CU170">
        <v>1</v>
      </c>
      <c r="CV170" s="18">
        <v>0</v>
      </c>
      <c r="CW170">
        <v>0</v>
      </c>
      <c r="CX170">
        <v>0</v>
      </c>
      <c r="CY170">
        <v>0</v>
      </c>
      <c r="CZ170">
        <v>0</v>
      </c>
      <c r="DA170" s="18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 s="18">
        <v>1</v>
      </c>
      <c r="DN170" s="18"/>
      <c r="DS170" s="43" t="s">
        <v>397</v>
      </c>
    </row>
    <row r="171" spans="1:123" x14ac:dyDescent="0.25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51"/>
        <v>2.435679848019757</v>
      </c>
      <c r="H171" s="16">
        <f t="shared" si="152"/>
        <v>3.1831861192734303</v>
      </c>
      <c r="I171" s="11">
        <f t="shared" si="113"/>
        <v>6.9974578188755895E-2</v>
      </c>
      <c r="J171" s="39">
        <f t="shared" si="114"/>
        <v>9.309073455194633E-3</v>
      </c>
      <c r="K171" s="39">
        <f t="shared" si="153"/>
        <v>107.42207640890209</v>
      </c>
      <c r="L171" s="39">
        <f t="shared" si="154"/>
        <v>6.0665504733561262E-2</v>
      </c>
      <c r="M171" s="39">
        <f t="shared" si="155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1</v>
      </c>
      <c r="AF171" s="9">
        <v>0</v>
      </c>
      <c r="AG171" s="9">
        <v>0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1</v>
      </c>
      <c r="AV171" s="31">
        <v>0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32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 s="18">
        <v>0</v>
      </c>
      <c r="CS171">
        <v>0</v>
      </c>
      <c r="CT171">
        <v>0</v>
      </c>
      <c r="CU171">
        <v>1</v>
      </c>
      <c r="CV171" s="18">
        <v>0</v>
      </c>
      <c r="CW171">
        <v>0</v>
      </c>
      <c r="CX171">
        <v>0</v>
      </c>
      <c r="CY171">
        <v>0</v>
      </c>
      <c r="CZ171">
        <v>0</v>
      </c>
      <c r="DA171" s="18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 s="18">
        <v>1</v>
      </c>
      <c r="DN171" s="18"/>
      <c r="DS171" s="43" t="s">
        <v>397</v>
      </c>
    </row>
    <row r="172" spans="1:123" x14ac:dyDescent="0.25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51"/>
        <v>3.9006142574315432</v>
      </c>
      <c r="H172" s="16">
        <f t="shared" si="152"/>
        <v>4.4209943729720456</v>
      </c>
      <c r="I172" s="11">
        <f t="shared" si="113"/>
        <v>0.14759652388061753</v>
      </c>
      <c r="J172" s="39">
        <f t="shared" si="114"/>
        <v>9.2297414552463992E-3</v>
      </c>
      <c r="K172" s="39">
        <f t="shared" si="153"/>
        <v>108.34539676423729</v>
      </c>
      <c r="L172" s="39">
        <f t="shared" si="154"/>
        <v>0.13836678242537112</v>
      </c>
      <c r="M172" s="39">
        <f t="shared" si="155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1</v>
      </c>
      <c r="AF172" s="9">
        <v>0</v>
      </c>
      <c r="AG172" s="9">
        <v>0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1</v>
      </c>
      <c r="AV172" s="31">
        <v>0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32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 s="18">
        <v>0</v>
      </c>
      <c r="CS172">
        <v>0</v>
      </c>
      <c r="CT172">
        <v>0</v>
      </c>
      <c r="CU172">
        <v>1</v>
      </c>
      <c r="CV172" s="18">
        <v>0</v>
      </c>
      <c r="CW172">
        <v>0</v>
      </c>
      <c r="CX172">
        <v>0</v>
      </c>
      <c r="CY172">
        <v>0</v>
      </c>
      <c r="CZ172">
        <v>0</v>
      </c>
      <c r="DA172" s="18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 s="18">
        <v>1</v>
      </c>
      <c r="DN172" s="18"/>
      <c r="DS172" s="43" t="s">
        <v>397</v>
      </c>
    </row>
    <row r="173" spans="1:123" x14ac:dyDescent="0.25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51"/>
        <v>12.147982994453733</v>
      </c>
      <c r="H173" s="16">
        <f t="shared" si="152"/>
        <v>12.980790110450977</v>
      </c>
      <c r="I173" s="11">
        <f t="shared" si="113"/>
        <v>0.27103840672621121</v>
      </c>
      <c r="J173" s="39">
        <f t="shared" si="114"/>
        <v>8.9826396572495956E-3</v>
      </c>
      <c r="K173" s="39">
        <f t="shared" si="153"/>
        <v>111.32585054694169</v>
      </c>
      <c r="L173" s="39">
        <f t="shared" si="154"/>
        <v>0.26205576706896161</v>
      </c>
      <c r="M173" s="39">
        <f t="shared" si="155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1</v>
      </c>
      <c r="AF173" s="9">
        <v>0</v>
      </c>
      <c r="AG173" s="9">
        <v>0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1</v>
      </c>
      <c r="AV173" s="31">
        <v>0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56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32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 s="18">
        <v>0</v>
      </c>
      <c r="CS173">
        <v>0</v>
      </c>
      <c r="CT173">
        <v>0</v>
      </c>
      <c r="CU173">
        <v>1</v>
      </c>
      <c r="CV173" s="18">
        <v>0</v>
      </c>
      <c r="CW173">
        <v>0</v>
      </c>
      <c r="CX173">
        <v>0</v>
      </c>
      <c r="CY173">
        <v>0</v>
      </c>
      <c r="CZ173">
        <v>0</v>
      </c>
      <c r="DA173" s="18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 s="18">
        <v>1</v>
      </c>
      <c r="DN173" s="18"/>
      <c r="DS173" s="43" t="s">
        <v>397</v>
      </c>
    </row>
    <row r="174" spans="1:123" x14ac:dyDescent="0.25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51"/>
        <v>9.1203577532841393</v>
      </c>
      <c r="H174" s="16">
        <f t="shared" si="152"/>
        <v>9.6395504181216864</v>
      </c>
      <c r="I174" s="11">
        <f t="shared" si="113"/>
        <v>0.31951478216786383</v>
      </c>
      <c r="J174" s="39">
        <f t="shared" si="114"/>
        <v>8.8427794898044039E-3</v>
      </c>
      <c r="K174" s="39">
        <f t="shared" si="153"/>
        <v>113.08661503467155</v>
      </c>
      <c r="L174" s="39">
        <f t="shared" si="154"/>
        <v>0.31067200267805944</v>
      </c>
      <c r="M174" s="39">
        <f t="shared" si="155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1</v>
      </c>
      <c r="AF174" s="9">
        <v>0</v>
      </c>
      <c r="AG174" s="9">
        <v>0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1</v>
      </c>
      <c r="AV174" s="31">
        <v>0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56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32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 s="18">
        <v>0</v>
      </c>
      <c r="CS174">
        <v>0</v>
      </c>
      <c r="CT174">
        <v>0</v>
      </c>
      <c r="CU174">
        <v>1</v>
      </c>
      <c r="CV174" s="18">
        <v>0</v>
      </c>
      <c r="CW174">
        <v>0</v>
      </c>
      <c r="CX174">
        <v>0</v>
      </c>
      <c r="CY174">
        <v>0</v>
      </c>
      <c r="CZ174">
        <v>0</v>
      </c>
      <c r="DA174" s="18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 s="18">
        <v>1</v>
      </c>
      <c r="DN174" s="18"/>
      <c r="DS174" s="43" t="s">
        <v>397</v>
      </c>
    </row>
    <row r="175" spans="1:123" x14ac:dyDescent="0.25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51"/>
        <v>11.994487558093265</v>
      </c>
      <c r="H175" s="16">
        <f t="shared" si="152"/>
        <v>12.59319768465291</v>
      </c>
      <c r="I175" s="11">
        <f t="shared" si="113"/>
        <v>0.35786183959502793</v>
      </c>
      <c r="J175" s="39">
        <f t="shared" si="114"/>
        <v>8.7139356616750055E-3</v>
      </c>
      <c r="K175" s="39">
        <f t="shared" si="153"/>
        <v>114.75870821471942</v>
      </c>
      <c r="L175" s="39">
        <f t="shared" si="154"/>
        <v>0.34914790393335293</v>
      </c>
      <c r="M175" s="39">
        <f t="shared" si="155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1</v>
      </c>
      <c r="AF175" s="9">
        <v>0</v>
      </c>
      <c r="AG175" s="9">
        <v>0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1</v>
      </c>
      <c r="AV175" s="31">
        <v>0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56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32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 s="18">
        <v>0</v>
      </c>
      <c r="CS175">
        <v>0</v>
      </c>
      <c r="CT175">
        <v>0</v>
      </c>
      <c r="CU175">
        <v>1</v>
      </c>
      <c r="CV175" s="18">
        <v>0</v>
      </c>
      <c r="CW175">
        <v>0</v>
      </c>
      <c r="CX175">
        <v>0</v>
      </c>
      <c r="CY175">
        <v>0</v>
      </c>
      <c r="CZ175">
        <v>0</v>
      </c>
      <c r="DA175" s="18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 s="18">
        <v>1</v>
      </c>
      <c r="DN175" s="18"/>
      <c r="DS175" s="43" t="s">
        <v>397</v>
      </c>
    </row>
    <row r="176" spans="1:123" x14ac:dyDescent="0.25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51"/>
        <v>10.967679049556734</v>
      </c>
      <c r="H176" s="16">
        <f t="shared" si="152"/>
        <v>11.388961473158423</v>
      </c>
      <c r="I176" s="11">
        <f t="shared" si="113"/>
        <v>0.44378952423621998</v>
      </c>
      <c r="J176" s="39">
        <f t="shared" si="114"/>
        <v>8.3626485003109822E-3</v>
      </c>
      <c r="K176" s="39">
        <f t="shared" si="153"/>
        <v>119.57934139678511</v>
      </c>
      <c r="L176" s="39">
        <f t="shared" si="154"/>
        <v>0.43542687573590899</v>
      </c>
      <c r="M176" s="39">
        <f t="shared" si="155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1</v>
      </c>
      <c r="AF176" s="9">
        <v>0</v>
      </c>
      <c r="AG176" s="9">
        <v>0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1</v>
      </c>
      <c r="AV176" s="31">
        <v>0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56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32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 s="18">
        <v>0</v>
      </c>
      <c r="CS176">
        <v>0</v>
      </c>
      <c r="CT176">
        <v>0</v>
      </c>
      <c r="CU176">
        <v>1</v>
      </c>
      <c r="CV176" s="18">
        <v>0</v>
      </c>
      <c r="CW176">
        <v>0</v>
      </c>
      <c r="CX176">
        <v>0</v>
      </c>
      <c r="CY176">
        <v>0</v>
      </c>
      <c r="CZ176">
        <v>0</v>
      </c>
      <c r="DA176" s="18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 s="18">
        <v>1</v>
      </c>
      <c r="DN176" s="18"/>
      <c r="DS176" s="43" t="s">
        <v>397</v>
      </c>
    </row>
    <row r="177" spans="1:123" x14ac:dyDescent="0.25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51"/>
        <v>0.18681053708217249</v>
      </c>
      <c r="H177" s="16">
        <f t="shared" si="152"/>
        <v>0.31821419699564885</v>
      </c>
      <c r="I177" s="11">
        <f t="shared" si="113"/>
        <v>8.5623374493691673E-2</v>
      </c>
      <c r="J177" s="39">
        <f t="shared" si="114"/>
        <v>2.2278561867188747E-2</v>
      </c>
      <c r="K177" s="39">
        <f t="shared" si="153"/>
        <v>44.886200732407801</v>
      </c>
      <c r="L177" s="39">
        <f t="shared" si="154"/>
        <v>6.3344812626502933E-2</v>
      </c>
      <c r="M177" s="39">
        <f t="shared" si="155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1</v>
      </c>
      <c r="AF177" s="9">
        <v>0</v>
      </c>
      <c r="AG177" s="9">
        <v>0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1</v>
      </c>
      <c r="AV177" s="31">
        <v>0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32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 s="18">
        <v>0</v>
      </c>
      <c r="CS177">
        <v>0</v>
      </c>
      <c r="CT177">
        <v>0</v>
      </c>
      <c r="CU177">
        <v>1</v>
      </c>
      <c r="CV177" s="18">
        <v>0</v>
      </c>
      <c r="CW177">
        <v>0</v>
      </c>
      <c r="CX177">
        <v>0</v>
      </c>
      <c r="CY177">
        <v>0</v>
      </c>
      <c r="CZ177">
        <v>0</v>
      </c>
      <c r="DA177" s="18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 s="18">
        <v>1</v>
      </c>
      <c r="DN177" s="18"/>
      <c r="DS177" s="43" t="s">
        <v>397</v>
      </c>
    </row>
    <row r="178" spans="1:123" x14ac:dyDescent="0.25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51"/>
        <v>25.896416672400456</v>
      </c>
      <c r="H178" s="16">
        <f t="shared" si="152"/>
        <v>33.969060250711834</v>
      </c>
      <c r="I178" s="11">
        <f t="shared" si="113"/>
        <v>0.16358945626528448</v>
      </c>
      <c r="J178" s="39">
        <f t="shared" si="114"/>
        <v>2.2059447973587512E-2</v>
      </c>
      <c r="K178" s="39">
        <f t="shared" si="153"/>
        <v>45.332050067496347</v>
      </c>
      <c r="L178" s="39">
        <f t="shared" si="154"/>
        <v>0.14153000829169698</v>
      </c>
      <c r="M178" s="39">
        <f t="shared" si="155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1</v>
      </c>
      <c r="AF178" s="9">
        <v>0</v>
      </c>
      <c r="AG178" s="9">
        <v>0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1</v>
      </c>
      <c r="AV178" s="31">
        <v>0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32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 s="18">
        <v>0</v>
      </c>
      <c r="CS178">
        <v>0</v>
      </c>
      <c r="CT178">
        <v>0</v>
      </c>
      <c r="CU178">
        <v>1</v>
      </c>
      <c r="CV178" s="18">
        <v>0</v>
      </c>
      <c r="CW178">
        <v>0</v>
      </c>
      <c r="CX178">
        <v>0</v>
      </c>
      <c r="CY178">
        <v>0</v>
      </c>
      <c r="CZ178">
        <v>0</v>
      </c>
      <c r="DA178" s="1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 s="18">
        <v>1</v>
      </c>
      <c r="DN178" s="18"/>
      <c r="DS178" s="43" t="s">
        <v>397</v>
      </c>
    </row>
    <row r="179" spans="1:123" x14ac:dyDescent="0.25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51"/>
        <v>59.286629227081605</v>
      </c>
      <c r="H179" s="16">
        <f t="shared" si="152"/>
        <v>66.924932612639054</v>
      </c>
      <c r="I179" s="11">
        <f t="shared" si="113"/>
        <v>0.34657721471292263</v>
      </c>
      <c r="J179" s="39">
        <f t="shared" si="114"/>
        <v>2.0974797189029417E-2</v>
      </c>
      <c r="K179" s="39">
        <f t="shared" si="153"/>
        <v>47.676265519412816</v>
      </c>
      <c r="L179" s="39">
        <f t="shared" si="154"/>
        <v>0.32560241752389324</v>
      </c>
      <c r="M179" s="39">
        <f t="shared" si="155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1</v>
      </c>
      <c r="AF179" s="9">
        <v>0</v>
      </c>
      <c r="AG179" s="9">
        <v>0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1</v>
      </c>
      <c r="AV179" s="31">
        <v>0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32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 s="18">
        <v>0</v>
      </c>
      <c r="CS179">
        <v>0</v>
      </c>
      <c r="CT179">
        <v>0</v>
      </c>
      <c r="CU179">
        <v>1</v>
      </c>
      <c r="CV179" s="18">
        <v>0</v>
      </c>
      <c r="CW179">
        <v>0</v>
      </c>
      <c r="CX179">
        <v>0</v>
      </c>
      <c r="CY179">
        <v>0</v>
      </c>
      <c r="CZ179">
        <v>0</v>
      </c>
      <c r="DA179" s="18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 s="18">
        <v>1</v>
      </c>
      <c r="DN179" s="18"/>
      <c r="DS179" s="43" t="s">
        <v>397</v>
      </c>
    </row>
    <row r="180" spans="1:123" x14ac:dyDescent="0.25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51"/>
        <v>42.907465520680525</v>
      </c>
      <c r="H180" s="16">
        <f t="shared" si="152"/>
        <v>47.567145031334981</v>
      </c>
      <c r="I180" s="11">
        <f t="shared" si="113"/>
        <v>0.39825027488653714</v>
      </c>
      <c r="J180" s="39">
        <f t="shared" si="114"/>
        <v>2.0510932676901818E-2</v>
      </c>
      <c r="K180" s="39">
        <f t="shared" si="153"/>
        <v>48.754486972995629</v>
      </c>
      <c r="L180" s="39">
        <f t="shared" si="154"/>
        <v>0.37773934220963534</v>
      </c>
      <c r="M180" s="39">
        <f t="shared" si="155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1</v>
      </c>
      <c r="AF180" s="9">
        <v>0</v>
      </c>
      <c r="AG180" s="9">
        <v>0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1</v>
      </c>
      <c r="AV180" s="31">
        <v>0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57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32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 s="18">
        <v>0</v>
      </c>
      <c r="CS180">
        <v>0</v>
      </c>
      <c r="CT180">
        <v>0</v>
      </c>
      <c r="CU180">
        <v>1</v>
      </c>
      <c r="CV180" s="18">
        <v>0</v>
      </c>
      <c r="CW180">
        <v>0</v>
      </c>
      <c r="CX180">
        <v>0</v>
      </c>
      <c r="CY180">
        <v>0</v>
      </c>
      <c r="CZ180">
        <v>0</v>
      </c>
      <c r="DA180" s="18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 s="18">
        <v>1</v>
      </c>
      <c r="DN180" s="18"/>
      <c r="DS180" s="43" t="s">
        <v>397</v>
      </c>
    </row>
    <row r="181" spans="1:123" x14ac:dyDescent="0.25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51"/>
        <v>67.845213347453566</v>
      </c>
      <c r="H181" s="16">
        <f t="shared" si="152"/>
        <v>75.973308127827252</v>
      </c>
      <c r="I181" s="11">
        <f t="shared" si="113"/>
        <v>0.36790098498121226</v>
      </c>
      <c r="J181" s="39">
        <f t="shared" si="114"/>
        <v>2.0792412862025583E-2</v>
      </c>
      <c r="K181" s="39">
        <f t="shared" si="153"/>
        <v>48.094466314987393</v>
      </c>
      <c r="L181" s="39">
        <f t="shared" si="154"/>
        <v>0.34710857211918666</v>
      </c>
      <c r="M181" s="39">
        <f t="shared" si="155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1</v>
      </c>
      <c r="AF181" s="9">
        <v>0</v>
      </c>
      <c r="AG181" s="9">
        <v>0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1</v>
      </c>
      <c r="AV181" s="31">
        <v>0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57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32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 s="18">
        <v>0</v>
      </c>
      <c r="CS181">
        <v>0</v>
      </c>
      <c r="CT181">
        <v>0</v>
      </c>
      <c r="CU181">
        <v>1</v>
      </c>
      <c r="CV181" s="18">
        <v>0</v>
      </c>
      <c r="CW181">
        <v>0</v>
      </c>
      <c r="CX181">
        <v>0</v>
      </c>
      <c r="CY181">
        <v>0</v>
      </c>
      <c r="CZ181">
        <v>0</v>
      </c>
      <c r="DA181" s="18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 s="18">
        <v>1</v>
      </c>
      <c r="DN181" s="18"/>
      <c r="DS181" s="43" t="s">
        <v>397</v>
      </c>
    </row>
    <row r="182" spans="1:123" x14ac:dyDescent="0.25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51"/>
        <v>112.90711037254113</v>
      </c>
      <c r="H182" s="16">
        <f t="shared" si="152"/>
        <v>127.53616628776408</v>
      </c>
      <c r="I182" s="11">
        <f t="shared" si="113"/>
        <v>0.34496083658532839</v>
      </c>
      <c r="J182" s="39">
        <f t="shared" si="114"/>
        <v>2.0988115937624681E-2</v>
      </c>
      <c r="K182" s="39">
        <f t="shared" si="153"/>
        <v>47.646010865002609</v>
      </c>
      <c r="L182" s="39">
        <f t="shared" si="154"/>
        <v>0.32397272064770372</v>
      </c>
      <c r="M182" s="39">
        <f t="shared" si="155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1</v>
      </c>
      <c r="AF182" s="9">
        <v>0</v>
      </c>
      <c r="AG182" s="9">
        <v>0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1</v>
      </c>
      <c r="AV182" s="31">
        <v>0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57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32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 s="18">
        <v>0</v>
      </c>
      <c r="CS182">
        <v>0</v>
      </c>
      <c r="CT182">
        <v>0</v>
      </c>
      <c r="CU182">
        <v>1</v>
      </c>
      <c r="CV182" s="18">
        <v>0</v>
      </c>
      <c r="CW182">
        <v>0</v>
      </c>
      <c r="CX182">
        <v>0</v>
      </c>
      <c r="CY182">
        <v>0</v>
      </c>
      <c r="CZ182">
        <v>0</v>
      </c>
      <c r="DA182" s="18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 s="18">
        <v>1</v>
      </c>
      <c r="DN182" s="18"/>
      <c r="DS182" s="43" t="s">
        <v>397</v>
      </c>
    </row>
    <row r="183" spans="1:123" x14ac:dyDescent="0.25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51"/>
        <v>8.9</v>
      </c>
      <c r="H183" s="16">
        <f t="shared" si="152"/>
        <v>10.9</v>
      </c>
      <c r="I183" s="11">
        <f t="shared" si="113"/>
        <v>0.15201993634645081</v>
      </c>
      <c r="J183" s="39">
        <f t="shared" si="114"/>
        <v>1.5355549125904122E-2</v>
      </c>
      <c r="K183" s="39">
        <f t="shared" ref="K183:K195" si="158">IFERROR(1/J183, "X")</f>
        <v>65.123037398450634</v>
      </c>
      <c r="L183" s="39">
        <f t="shared" ref="L183:L195" si="159">IFERROR(I183-J183, "X")</f>
        <v>0.13666438722054669</v>
      </c>
      <c r="M183" s="39">
        <f t="shared" ref="M183:M195" si="160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1</v>
      </c>
      <c r="AF183" s="9">
        <v>0</v>
      </c>
      <c r="AG183" s="9">
        <v>0</v>
      </c>
      <c r="AH183" s="8">
        <v>4155</v>
      </c>
      <c r="AI183" s="9">
        <v>11</v>
      </c>
      <c r="AJ183" s="9">
        <f t="shared" ref="AJ183:AJ228" si="161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1</v>
      </c>
      <c r="AV183" s="31">
        <v>0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57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32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18">
        <v>1</v>
      </c>
      <c r="CS183">
        <v>0</v>
      </c>
      <c r="CT183">
        <v>1</v>
      </c>
      <c r="CU183">
        <v>0</v>
      </c>
      <c r="CV183" s="18">
        <v>0</v>
      </c>
      <c r="CW183">
        <v>1</v>
      </c>
      <c r="CX183">
        <v>0</v>
      </c>
      <c r="CY183">
        <v>0</v>
      </c>
      <c r="CZ183">
        <v>0</v>
      </c>
      <c r="DA183" s="18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 s="18">
        <v>1</v>
      </c>
      <c r="DN183" s="18"/>
      <c r="DS183" s="43" t="s">
        <v>397</v>
      </c>
    </row>
    <row r="184" spans="1:123" x14ac:dyDescent="0.25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162">D184/E184</f>
        <v>21.2</v>
      </c>
      <c r="G184" s="7">
        <f t="shared" si="151"/>
        <v>10.1</v>
      </c>
      <c r="H184" s="16">
        <f t="shared" si="152"/>
        <v>11.1</v>
      </c>
      <c r="I184" s="11">
        <f t="shared" si="113"/>
        <v>0.27306712193143012</v>
      </c>
      <c r="J184" s="39">
        <f t="shared" si="114"/>
        <v>1.288052461940708E-2</v>
      </c>
      <c r="K184" s="39">
        <f t="shared" si="158"/>
        <v>77.636589311999018</v>
      </c>
      <c r="L184" s="39">
        <f t="shared" si="159"/>
        <v>0.26018659731202304</v>
      </c>
      <c r="M184" s="39">
        <f t="shared" si="160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1</v>
      </c>
      <c r="AF184" s="9">
        <v>0</v>
      </c>
      <c r="AG184" s="9">
        <v>0</v>
      </c>
      <c r="AH184" s="8">
        <v>5590</v>
      </c>
      <c r="AI184" s="9">
        <v>11</v>
      </c>
      <c r="AJ184" s="9">
        <f t="shared" si="161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1</v>
      </c>
      <c r="AV184" s="31">
        <v>0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57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32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18">
        <v>1</v>
      </c>
      <c r="CS184">
        <v>0</v>
      </c>
      <c r="CT184">
        <v>1</v>
      </c>
      <c r="CU184">
        <v>0</v>
      </c>
      <c r="CV184" s="18">
        <v>0</v>
      </c>
      <c r="CW184">
        <v>0</v>
      </c>
      <c r="CX184">
        <v>0</v>
      </c>
      <c r="CY184">
        <v>1</v>
      </c>
      <c r="CZ184">
        <v>0</v>
      </c>
      <c r="DA184" s="18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 s="18">
        <v>1</v>
      </c>
      <c r="DN184" s="18"/>
      <c r="DS184" s="43" t="s">
        <v>397</v>
      </c>
    </row>
    <row r="185" spans="1:123" x14ac:dyDescent="0.25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162"/>
        <v>5.6333333333333329</v>
      </c>
      <c r="G185" s="7">
        <f t="shared" si="151"/>
        <v>13.899999999999999</v>
      </c>
      <c r="H185" s="16">
        <f t="shared" si="152"/>
        <v>19.899999999999999</v>
      </c>
      <c r="I185" s="11">
        <f t="shared" si="113"/>
        <v>0.24805751063781942</v>
      </c>
      <c r="J185" s="39">
        <f t="shared" si="114"/>
        <v>4.4033877628015285E-2</v>
      </c>
      <c r="K185" s="39">
        <f t="shared" si="158"/>
        <v>22.709787415219115</v>
      </c>
      <c r="L185" s="39">
        <f t="shared" si="159"/>
        <v>0.20402363300980414</v>
      </c>
      <c r="M185" s="39">
        <f t="shared" si="160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1</v>
      </c>
      <c r="AF185" s="9">
        <v>0</v>
      </c>
      <c r="AG185" s="9">
        <v>0</v>
      </c>
      <c r="AH185" s="8">
        <v>493</v>
      </c>
      <c r="AI185" s="9">
        <v>8</v>
      </c>
      <c r="AJ185" s="9">
        <f t="shared" si="161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1</v>
      </c>
      <c r="AV185" s="31">
        <v>0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57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32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18">
        <v>1</v>
      </c>
      <c r="CS185">
        <v>0</v>
      </c>
      <c r="CT185">
        <v>1</v>
      </c>
      <c r="CU185">
        <v>0</v>
      </c>
      <c r="CV185" s="18">
        <v>0</v>
      </c>
      <c r="CW185">
        <v>1</v>
      </c>
      <c r="CX185">
        <v>0</v>
      </c>
      <c r="CY185">
        <v>0</v>
      </c>
      <c r="CZ185">
        <v>0</v>
      </c>
      <c r="DA185" s="18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 s="18">
        <v>1</v>
      </c>
      <c r="DN185" s="18"/>
      <c r="DS185" s="43" t="s">
        <v>397</v>
      </c>
    </row>
    <row r="186" spans="1:123" x14ac:dyDescent="0.25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162"/>
        <v>17.600000000000001</v>
      </c>
      <c r="G186" s="7">
        <f t="shared" si="151"/>
        <v>16.600000000000001</v>
      </c>
      <c r="H186" s="16">
        <f t="shared" si="152"/>
        <v>18.600000000000001</v>
      </c>
      <c r="I186" s="11">
        <f t="shared" si="113"/>
        <v>0.50727412898281099</v>
      </c>
      <c r="J186" s="39">
        <f t="shared" si="114"/>
        <v>2.8822393692205163E-2</v>
      </c>
      <c r="K186" s="39">
        <f t="shared" si="158"/>
        <v>34.695244630928897</v>
      </c>
      <c r="L186" s="39">
        <f t="shared" si="159"/>
        <v>0.47845173529060581</v>
      </c>
      <c r="M186" s="39">
        <f t="shared" si="160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1</v>
      </c>
      <c r="AF186" s="9">
        <v>0</v>
      </c>
      <c r="AG186" s="9">
        <v>0</v>
      </c>
      <c r="AH186" s="8">
        <v>903</v>
      </c>
      <c r="AI186" s="9">
        <v>8</v>
      </c>
      <c r="AJ186" s="9">
        <f t="shared" si="161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1</v>
      </c>
      <c r="AV186" s="31">
        <v>0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57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32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18">
        <v>1</v>
      </c>
      <c r="CS186">
        <v>0</v>
      </c>
      <c r="CT186">
        <v>1</v>
      </c>
      <c r="CU186">
        <v>0</v>
      </c>
      <c r="CV186" s="18">
        <v>0</v>
      </c>
      <c r="CW186">
        <v>0</v>
      </c>
      <c r="CX186">
        <v>0</v>
      </c>
      <c r="CY186">
        <v>1</v>
      </c>
      <c r="CZ186">
        <v>0</v>
      </c>
      <c r="DA186" s="18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 s="18">
        <v>1</v>
      </c>
      <c r="DN186" s="18"/>
      <c r="DS186" s="43" t="s">
        <v>397</v>
      </c>
    </row>
    <row r="187" spans="1:123" x14ac:dyDescent="0.25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162"/>
        <v>16.5</v>
      </c>
      <c r="G187" s="7">
        <f t="shared" ref="G187:G195" si="163">D187-E187</f>
        <v>15.5</v>
      </c>
      <c r="H187" s="16">
        <f t="shared" ref="H187:H195" si="164">D187+E187</f>
        <v>17.5</v>
      </c>
      <c r="I187" s="11">
        <f t="shared" si="113"/>
        <v>0.31853222497441863</v>
      </c>
      <c r="J187" s="39">
        <f t="shared" si="114"/>
        <v>1.9304983331782946E-2</v>
      </c>
      <c r="K187" s="39">
        <f t="shared" si="158"/>
        <v>51.800096525006595</v>
      </c>
      <c r="L187" s="39">
        <f t="shared" si="159"/>
        <v>0.2992272416426357</v>
      </c>
      <c r="M187" s="39">
        <f t="shared" si="160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1</v>
      </c>
      <c r="AF187" s="9">
        <v>0</v>
      </c>
      <c r="AG187" s="9">
        <v>0</v>
      </c>
      <c r="AH187" s="8">
        <v>2423</v>
      </c>
      <c r="AI187" s="9">
        <v>11</v>
      </c>
      <c r="AJ187" s="9">
        <f t="shared" si="161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1</v>
      </c>
      <c r="AV187" s="31">
        <v>0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165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32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s="18">
        <v>0</v>
      </c>
      <c r="CS187">
        <v>0</v>
      </c>
      <c r="CT187">
        <v>0</v>
      </c>
      <c r="CU187">
        <v>1</v>
      </c>
      <c r="CV187" s="18">
        <v>0</v>
      </c>
      <c r="CW187">
        <v>0</v>
      </c>
      <c r="CX187">
        <v>0</v>
      </c>
      <c r="CY187">
        <v>0</v>
      </c>
      <c r="CZ187">
        <v>0</v>
      </c>
      <c r="DA187" s="18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1</v>
      </c>
      <c r="DL187" s="18">
        <v>1</v>
      </c>
      <c r="DN187" s="18"/>
      <c r="DS187" s="43" t="s">
        <v>397</v>
      </c>
    </row>
    <row r="188" spans="1:123" x14ac:dyDescent="0.25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162"/>
        <v>14</v>
      </c>
      <c r="G188" s="7">
        <f t="shared" si="163"/>
        <v>13</v>
      </c>
      <c r="H188" s="16">
        <f t="shared" si="164"/>
        <v>15</v>
      </c>
      <c r="I188" s="11">
        <f t="shared" si="113"/>
        <v>0.27393116806819129</v>
      </c>
      <c r="J188" s="39">
        <f t="shared" si="114"/>
        <v>1.9566512004870806E-2</v>
      </c>
      <c r="K188" s="39">
        <f t="shared" si="158"/>
        <v>51.107729356722558</v>
      </c>
      <c r="L188" s="39">
        <f t="shared" si="159"/>
        <v>0.25436465606332048</v>
      </c>
      <c r="M188" s="39">
        <f t="shared" si="160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1</v>
      </c>
      <c r="AF188" s="9">
        <v>0</v>
      </c>
      <c r="AG188" s="9">
        <v>0</v>
      </c>
      <c r="AH188" s="8">
        <v>2423</v>
      </c>
      <c r="AI188" s="9">
        <v>6</v>
      </c>
      <c r="AJ188" s="9">
        <f t="shared" si="161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1</v>
      </c>
      <c r="AV188" s="31">
        <v>0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165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32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18">
        <v>0</v>
      </c>
      <c r="CS188">
        <v>0</v>
      </c>
      <c r="CT188">
        <v>0</v>
      </c>
      <c r="CU188">
        <v>1</v>
      </c>
      <c r="CV188" s="18">
        <v>0</v>
      </c>
      <c r="CW188">
        <v>0</v>
      </c>
      <c r="CX188">
        <v>0</v>
      </c>
      <c r="CY188">
        <v>0</v>
      </c>
      <c r="CZ188">
        <v>0</v>
      </c>
      <c r="DA188" s="1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 s="18">
        <v>0</v>
      </c>
      <c r="DN188" s="18"/>
      <c r="DS188" s="43" t="s">
        <v>397</v>
      </c>
    </row>
    <row r="189" spans="1:123" x14ac:dyDescent="0.25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162"/>
        <v>15.5</v>
      </c>
      <c r="G189" s="7">
        <f t="shared" si="163"/>
        <v>14.5</v>
      </c>
      <c r="H189" s="16">
        <f t="shared" si="164"/>
        <v>16.5</v>
      </c>
      <c r="I189" s="11">
        <f t="shared" si="113"/>
        <v>0.60050010427519618</v>
      </c>
      <c r="J189" s="39">
        <f t="shared" si="114"/>
        <v>3.874194221130299E-2</v>
      </c>
      <c r="K189" s="39">
        <f t="shared" si="158"/>
        <v>25.811818998280611</v>
      </c>
      <c r="L189" s="39">
        <f t="shared" si="159"/>
        <v>0.56175816206389317</v>
      </c>
      <c r="M189" s="39">
        <f t="shared" si="160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1</v>
      </c>
      <c r="AF189" s="9">
        <v>0</v>
      </c>
      <c r="AG189" s="9">
        <v>0</v>
      </c>
      <c r="AH189" s="8">
        <v>437</v>
      </c>
      <c r="AI189" s="9">
        <v>10</v>
      </c>
      <c r="AJ189" s="9">
        <f t="shared" si="161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1</v>
      </c>
      <c r="AV189" s="31">
        <v>0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165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32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 s="18">
        <v>0</v>
      </c>
      <c r="CS189">
        <v>0</v>
      </c>
      <c r="CT189">
        <v>0</v>
      </c>
      <c r="CU189">
        <v>1</v>
      </c>
      <c r="CV189" s="18">
        <v>0</v>
      </c>
      <c r="CW189">
        <v>0</v>
      </c>
      <c r="CX189">
        <v>0</v>
      </c>
      <c r="CY189">
        <v>0</v>
      </c>
      <c r="CZ189">
        <v>0</v>
      </c>
      <c r="DA189" s="18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 s="18">
        <v>1</v>
      </c>
      <c r="DN189" s="18"/>
      <c r="DS189" s="43" t="s">
        <v>397</v>
      </c>
    </row>
    <row r="190" spans="1:123" s="69" customFormat="1" x14ac:dyDescent="0.25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162"/>
        <v>7.65</v>
      </c>
      <c r="G190" s="73">
        <f t="shared" si="163"/>
        <v>13.3</v>
      </c>
      <c r="H190" s="74">
        <f t="shared" si="164"/>
        <v>17.3</v>
      </c>
      <c r="I190" s="75">
        <f t="shared" si="113"/>
        <v>0.34576028385855379</v>
      </c>
      <c r="J190" s="76">
        <f t="shared" si="114"/>
        <v>4.519742272660833E-2</v>
      </c>
      <c r="K190" s="76">
        <f t="shared" si="158"/>
        <v>22.12515536668613</v>
      </c>
      <c r="L190" s="76">
        <f t="shared" si="159"/>
        <v>0.30056286113194547</v>
      </c>
      <c r="M190" s="76">
        <f t="shared" si="160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1</v>
      </c>
      <c r="AF190" s="79">
        <v>0</v>
      </c>
      <c r="AG190" s="79">
        <v>0</v>
      </c>
      <c r="AH190" s="78">
        <v>437</v>
      </c>
      <c r="AI190" s="79">
        <v>5</v>
      </c>
      <c r="AJ190" s="79">
        <f t="shared" si="161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1</v>
      </c>
      <c r="AV190" s="80">
        <v>0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165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32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69">
        <v>0</v>
      </c>
      <c r="CR190" s="85">
        <v>0</v>
      </c>
      <c r="CS190" s="69">
        <v>0</v>
      </c>
      <c r="CT190" s="69">
        <v>0</v>
      </c>
      <c r="CU190" s="69">
        <v>1</v>
      </c>
      <c r="CV190" s="85">
        <v>0</v>
      </c>
      <c r="CW190" s="69">
        <v>0</v>
      </c>
      <c r="CX190" s="69">
        <v>0</v>
      </c>
      <c r="CY190" s="69">
        <v>0</v>
      </c>
      <c r="CZ190" s="69">
        <v>0</v>
      </c>
      <c r="DA190" s="85">
        <v>0</v>
      </c>
      <c r="DB190" s="69">
        <v>0</v>
      </c>
      <c r="DC190" s="69">
        <v>0</v>
      </c>
      <c r="DD190" s="69">
        <v>1</v>
      </c>
      <c r="DE190" s="69">
        <v>1</v>
      </c>
      <c r="DF190" s="69">
        <v>0</v>
      </c>
      <c r="DG190" s="69">
        <v>0</v>
      </c>
      <c r="DH190" s="69">
        <v>1</v>
      </c>
      <c r="DI190" s="69">
        <v>0</v>
      </c>
      <c r="DJ190" s="69">
        <v>0</v>
      </c>
      <c r="DK190" s="69">
        <v>0</v>
      </c>
      <c r="DL190" s="85">
        <v>0</v>
      </c>
      <c r="DN190" s="85"/>
      <c r="DR190" s="70"/>
      <c r="DS190" s="87" t="s">
        <v>397</v>
      </c>
    </row>
    <row r="191" spans="1:123" x14ac:dyDescent="0.25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162"/>
        <v>85</v>
      </c>
      <c r="G191" s="7">
        <f t="shared" si="163"/>
        <v>8.4</v>
      </c>
      <c r="H191" s="16">
        <f t="shared" si="164"/>
        <v>8.6</v>
      </c>
      <c r="I191" s="11">
        <f t="shared" si="113"/>
        <v>0.36517364407708086</v>
      </c>
      <c r="J191" s="39">
        <f t="shared" si="114"/>
        <v>4.2961605185538919E-3</v>
      </c>
      <c r="K191" s="39">
        <f t="shared" si="158"/>
        <v>232.76597689524988</v>
      </c>
      <c r="L191" s="39">
        <f t="shared" si="159"/>
        <v>0.36087748355852695</v>
      </c>
      <c r="M191" s="39">
        <f t="shared" si="160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0</v>
      </c>
      <c r="AD191" s="9">
        <v>1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161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8">
        <v>0</v>
      </c>
      <c r="CS191">
        <v>0</v>
      </c>
      <c r="CT191">
        <v>0</v>
      </c>
      <c r="CU191">
        <v>1</v>
      </c>
      <c r="CV191" s="18">
        <v>0</v>
      </c>
      <c r="CW191">
        <v>0</v>
      </c>
      <c r="CX191">
        <v>0</v>
      </c>
      <c r="CY191">
        <v>0</v>
      </c>
      <c r="CZ191">
        <v>0</v>
      </c>
      <c r="DA191" s="18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 s="18">
        <v>1</v>
      </c>
      <c r="DN191" s="18"/>
      <c r="DS191" s="43" t="s">
        <v>397</v>
      </c>
    </row>
    <row r="192" spans="1:123" x14ac:dyDescent="0.25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162"/>
        <v>77</v>
      </c>
      <c r="G192" s="7">
        <f t="shared" si="163"/>
        <v>7.6000000000000005</v>
      </c>
      <c r="H192" s="16">
        <f t="shared" si="164"/>
        <v>7.8</v>
      </c>
      <c r="I192" s="11">
        <f t="shared" si="113"/>
        <v>0.33484591258365215</v>
      </c>
      <c r="J192" s="39">
        <f t="shared" si="114"/>
        <v>4.3486482153721057E-3</v>
      </c>
      <c r="K192" s="39">
        <f t="shared" si="158"/>
        <v>229.95651762887698</v>
      </c>
      <c r="L192" s="39">
        <f t="shared" si="159"/>
        <v>0.33049726436828003</v>
      </c>
      <c r="M192" s="39">
        <f t="shared" si="160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0</v>
      </c>
      <c r="AD192" s="9">
        <v>1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161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166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167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18">
        <v>0</v>
      </c>
      <c r="CS192">
        <v>0</v>
      </c>
      <c r="CT192">
        <v>0</v>
      </c>
      <c r="CU192">
        <v>1</v>
      </c>
      <c r="CV192" s="18">
        <v>0</v>
      </c>
      <c r="CW192">
        <v>0</v>
      </c>
      <c r="CX192">
        <v>0</v>
      </c>
      <c r="CY192">
        <v>0</v>
      </c>
      <c r="CZ192">
        <v>0</v>
      </c>
      <c r="DA192" s="18">
        <v>0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1</v>
      </c>
      <c r="DL192" s="18">
        <v>1</v>
      </c>
      <c r="DN192" s="18"/>
      <c r="DS192" s="43" t="s">
        <v>397</v>
      </c>
    </row>
    <row r="193" spans="1:123" x14ac:dyDescent="0.25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162"/>
        <v>68</v>
      </c>
      <c r="G193" s="7">
        <f t="shared" si="163"/>
        <v>6.7</v>
      </c>
      <c r="H193" s="16">
        <f t="shared" si="164"/>
        <v>6.8999999999999995</v>
      </c>
      <c r="I193" s="11">
        <f t="shared" si="113"/>
        <v>0.29942585227104296</v>
      </c>
      <c r="J193" s="39">
        <f t="shared" si="114"/>
        <v>4.4033213569271024E-3</v>
      </c>
      <c r="K193" s="39">
        <f t="shared" si="158"/>
        <v>227.10129898351525</v>
      </c>
      <c r="L193" s="39">
        <f t="shared" si="159"/>
        <v>0.29502253091411584</v>
      </c>
      <c r="M193" s="39">
        <f t="shared" si="160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0</v>
      </c>
      <c r="AD193" s="9">
        <v>1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161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166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167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168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18">
        <v>0</v>
      </c>
      <c r="CS193">
        <v>0</v>
      </c>
      <c r="CT193">
        <v>0</v>
      </c>
      <c r="CU193">
        <v>1</v>
      </c>
      <c r="CV193" s="18">
        <v>0</v>
      </c>
      <c r="CW193">
        <v>0</v>
      </c>
      <c r="CX193">
        <v>0</v>
      </c>
      <c r="CY193">
        <v>0</v>
      </c>
      <c r="CZ193">
        <v>0</v>
      </c>
      <c r="DA193" s="18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1</v>
      </c>
      <c r="DL193" s="18">
        <v>1</v>
      </c>
      <c r="DN193" s="18"/>
      <c r="DS193" s="43" t="s">
        <v>397</v>
      </c>
    </row>
    <row r="194" spans="1:123" x14ac:dyDescent="0.25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162"/>
        <v>85</v>
      </c>
      <c r="G194" s="7">
        <f t="shared" si="163"/>
        <v>8.4</v>
      </c>
      <c r="H194" s="16">
        <f t="shared" si="164"/>
        <v>8.6</v>
      </c>
      <c r="I194" s="11">
        <f t="shared" ref="I194:I257" si="169">IFERROR(F194/SQRT(F194^2+AJ194), "X")</f>
        <v>0.36519386578122887</v>
      </c>
      <c r="J194" s="39">
        <f t="shared" ref="J194:J257" si="170">IFERROR(SQRT((1-I194^2)/AJ194), "X")</f>
        <v>4.2963984209556331E-3</v>
      </c>
      <c r="K194" s="39">
        <f t="shared" si="158"/>
        <v>232.75308805685052</v>
      </c>
      <c r="L194" s="39">
        <f t="shared" si="159"/>
        <v>0.36089746736027323</v>
      </c>
      <c r="M194" s="39">
        <f t="shared" si="160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0</v>
      </c>
      <c r="AD194" s="9">
        <v>1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161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166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167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168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18">
        <v>0</v>
      </c>
      <c r="CS194">
        <v>0</v>
      </c>
      <c r="CT194">
        <v>0</v>
      </c>
      <c r="CU194">
        <v>1</v>
      </c>
      <c r="CV194" s="18">
        <v>0</v>
      </c>
      <c r="CW194">
        <v>0</v>
      </c>
      <c r="CX194">
        <v>0</v>
      </c>
      <c r="CY194">
        <v>0</v>
      </c>
      <c r="CZ194">
        <v>0</v>
      </c>
      <c r="DA194" s="18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 s="18">
        <v>1</v>
      </c>
      <c r="DN194" s="18"/>
      <c r="DS194" s="43" t="s">
        <v>397</v>
      </c>
    </row>
    <row r="195" spans="1:123" x14ac:dyDescent="0.25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162"/>
        <v>77</v>
      </c>
      <c r="G195" s="7">
        <f t="shared" si="163"/>
        <v>7.6000000000000005</v>
      </c>
      <c r="H195" s="16">
        <f t="shared" si="164"/>
        <v>7.8</v>
      </c>
      <c r="I195" s="11">
        <f t="shared" si="169"/>
        <v>0.23671027339789866</v>
      </c>
      <c r="J195" s="39">
        <f t="shared" si="170"/>
        <v>3.0741593947779043E-3</v>
      </c>
      <c r="K195" s="39">
        <f t="shared" si="158"/>
        <v>325.292176358424</v>
      </c>
      <c r="L195" s="39">
        <f t="shared" si="159"/>
        <v>0.23363611400312076</v>
      </c>
      <c r="M195" s="39">
        <f t="shared" si="160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0</v>
      </c>
      <c r="AD195" s="9">
        <v>1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161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166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167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168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18">
        <v>0</v>
      </c>
      <c r="CS195">
        <v>0</v>
      </c>
      <c r="CT195">
        <v>0</v>
      </c>
      <c r="CU195">
        <v>1</v>
      </c>
      <c r="CV195" s="18">
        <v>0</v>
      </c>
      <c r="CW195">
        <v>0</v>
      </c>
      <c r="CX195">
        <v>0</v>
      </c>
      <c r="CY195">
        <v>0</v>
      </c>
      <c r="CZ195">
        <v>0</v>
      </c>
      <c r="DA195" s="18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 s="18">
        <v>1</v>
      </c>
      <c r="DN195" s="18"/>
      <c r="DS195" s="43" t="s">
        <v>397</v>
      </c>
    </row>
    <row r="196" spans="1:123" x14ac:dyDescent="0.25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171">D196-E196</f>
        <v>5.166666666666667</v>
      </c>
      <c r="H196" s="16">
        <f t="shared" ref="H196:H210" si="172">D196+E196</f>
        <v>5.7666666666666666</v>
      </c>
      <c r="I196" s="11">
        <f t="shared" si="169"/>
        <v>5.7562153466299747E-2</v>
      </c>
      <c r="J196" s="39">
        <f t="shared" si="170"/>
        <v>3.1588986658335223E-3</v>
      </c>
      <c r="K196" s="39">
        <f t="shared" ref="K196:K211" si="173">IFERROR(1/J196, "X")</f>
        <v>316.56602689283648</v>
      </c>
      <c r="L196" s="39">
        <f t="shared" ref="L196:L211" si="174">IFERROR(I196-J196, "X")</f>
        <v>5.4403254800466226E-2</v>
      </c>
      <c r="M196" s="39">
        <f t="shared" ref="M196:M211" si="175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0</v>
      </c>
      <c r="AD196" s="9">
        <v>1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161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166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167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168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 s="18">
        <v>0</v>
      </c>
      <c r="CS196">
        <v>0</v>
      </c>
      <c r="CT196">
        <v>0</v>
      </c>
      <c r="CU196">
        <v>1</v>
      </c>
      <c r="CV196" s="18">
        <v>0</v>
      </c>
      <c r="CW196">
        <v>0</v>
      </c>
      <c r="CX196">
        <v>0</v>
      </c>
      <c r="CY196">
        <v>0</v>
      </c>
      <c r="CZ196">
        <v>0</v>
      </c>
      <c r="DA196" s="18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 s="18">
        <v>1</v>
      </c>
      <c r="DN196" s="18"/>
      <c r="DS196" s="43" t="s">
        <v>397</v>
      </c>
    </row>
    <row r="197" spans="1:123" x14ac:dyDescent="0.25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171"/>
        <v>6.0076408787010491</v>
      </c>
      <c r="H197" s="16">
        <f t="shared" si="172"/>
        <v>6.3256924546322812</v>
      </c>
      <c r="I197" s="11">
        <f t="shared" si="169"/>
        <v>0.12178520489602178</v>
      </c>
      <c r="J197" s="39">
        <f t="shared" si="170"/>
        <v>3.1405926764017074E-3</v>
      </c>
      <c r="K197" s="39">
        <f t="shared" si="173"/>
        <v>318.41123731643444</v>
      </c>
      <c r="L197" s="39">
        <f t="shared" si="174"/>
        <v>0.11864461221962007</v>
      </c>
      <c r="M197" s="39">
        <f t="shared" si="175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0</v>
      </c>
      <c r="AD197" s="9">
        <v>1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161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176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167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168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 s="18">
        <v>0</v>
      </c>
      <c r="CS197">
        <v>0</v>
      </c>
      <c r="CT197">
        <v>0</v>
      </c>
      <c r="CU197">
        <v>1</v>
      </c>
      <c r="CV197" s="18">
        <v>0</v>
      </c>
      <c r="CW197">
        <v>0</v>
      </c>
      <c r="CX197">
        <v>0</v>
      </c>
      <c r="CY197">
        <v>0</v>
      </c>
      <c r="CZ197">
        <v>0</v>
      </c>
      <c r="DA197" s="18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1</v>
      </c>
      <c r="DL197" s="18">
        <v>1</v>
      </c>
      <c r="DN197" s="18"/>
      <c r="DS197" s="43" t="s">
        <v>397</v>
      </c>
    </row>
    <row r="198" spans="1:123" x14ac:dyDescent="0.25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171"/>
        <v>11.152951388888889</v>
      </c>
      <c r="H198" s="16">
        <f t="shared" si="172"/>
        <v>11.54704861111111</v>
      </c>
      <c r="I198" s="11">
        <f t="shared" si="169"/>
        <v>0.17930117672289239</v>
      </c>
      <c r="J198" s="39">
        <f t="shared" si="170"/>
        <v>3.1128676514391041E-3</v>
      </c>
      <c r="K198" s="39">
        <f t="shared" si="173"/>
        <v>321.24719454027922</v>
      </c>
      <c r="L198" s="39">
        <f t="shared" si="174"/>
        <v>0.17618830907145328</v>
      </c>
      <c r="M198" s="39">
        <f t="shared" si="175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0</v>
      </c>
      <c r="AD198" s="9">
        <v>1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161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176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167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168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8">
        <v>0</v>
      </c>
      <c r="CS198">
        <v>0</v>
      </c>
      <c r="CT198">
        <v>0</v>
      </c>
      <c r="CU198">
        <v>1</v>
      </c>
      <c r="CV198" s="18">
        <v>0</v>
      </c>
      <c r="CW198">
        <v>0</v>
      </c>
      <c r="CX198">
        <v>0</v>
      </c>
      <c r="CY198">
        <v>0</v>
      </c>
      <c r="CZ198">
        <v>0</v>
      </c>
      <c r="DA198" s="1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 s="18">
        <v>1</v>
      </c>
      <c r="DN198" s="18"/>
      <c r="DS198" s="43" t="s">
        <v>397</v>
      </c>
    </row>
    <row r="199" spans="1:123" x14ac:dyDescent="0.25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171"/>
        <v>12.006585365853658</v>
      </c>
      <c r="H199" s="16">
        <f t="shared" si="172"/>
        <v>12.393414634146341</v>
      </c>
      <c r="I199" s="11">
        <f t="shared" si="169"/>
        <v>0.19572435976928337</v>
      </c>
      <c r="J199" s="39">
        <f t="shared" si="170"/>
        <v>3.1029471670740048E-3</v>
      </c>
      <c r="K199" s="39">
        <f t="shared" si="173"/>
        <v>322.27425932713282</v>
      </c>
      <c r="L199" s="39">
        <f t="shared" si="174"/>
        <v>0.19262141260220936</v>
      </c>
      <c r="M199" s="39">
        <f t="shared" si="175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0</v>
      </c>
      <c r="AD199" s="9">
        <v>1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161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176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167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168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 s="18">
        <v>0</v>
      </c>
      <c r="CS199">
        <v>0</v>
      </c>
      <c r="CT199">
        <v>0</v>
      </c>
      <c r="CU199">
        <v>1</v>
      </c>
      <c r="CV199" s="18">
        <v>0</v>
      </c>
      <c r="CW199">
        <v>0</v>
      </c>
      <c r="CX199">
        <v>0</v>
      </c>
      <c r="CY199">
        <v>0</v>
      </c>
      <c r="CZ199">
        <v>0</v>
      </c>
      <c r="DA199" s="18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1</v>
      </c>
      <c r="DL199" s="18">
        <v>1</v>
      </c>
      <c r="DN199" s="18"/>
      <c r="DS199" s="43" t="s">
        <v>397</v>
      </c>
    </row>
    <row r="200" spans="1:123" x14ac:dyDescent="0.25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171"/>
        <v>15.707510288065848</v>
      </c>
      <c r="H200" s="16">
        <f t="shared" si="172"/>
        <v>16.025823045267494</v>
      </c>
      <c r="I200" s="11">
        <f t="shared" si="169"/>
        <v>0.30082908983803991</v>
      </c>
      <c r="J200" s="39">
        <f t="shared" si="170"/>
        <v>3.0175757468321905E-3</v>
      </c>
      <c r="K200" s="39">
        <f t="shared" si="173"/>
        <v>331.39184693202355</v>
      </c>
      <c r="L200" s="39">
        <f t="shared" si="174"/>
        <v>0.29781151409120771</v>
      </c>
      <c r="M200" s="39">
        <f t="shared" si="175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0</v>
      </c>
      <c r="AD200" s="9">
        <v>1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161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176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167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168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 s="18">
        <v>0</v>
      </c>
      <c r="CS200">
        <v>0</v>
      </c>
      <c r="CT200">
        <v>0</v>
      </c>
      <c r="CU200">
        <v>1</v>
      </c>
      <c r="CV200" s="18">
        <v>0</v>
      </c>
      <c r="CW200">
        <v>0</v>
      </c>
      <c r="CX200">
        <v>0</v>
      </c>
      <c r="CY200">
        <v>0</v>
      </c>
      <c r="CZ200">
        <v>0</v>
      </c>
      <c r="DA200" s="18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1</v>
      </c>
      <c r="DL200" s="18">
        <v>1</v>
      </c>
      <c r="DN200" s="18"/>
      <c r="DS200" s="43" t="s">
        <v>397</v>
      </c>
    </row>
    <row r="201" spans="1:123" x14ac:dyDescent="0.25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171"/>
        <v>4.3000000000000007</v>
      </c>
      <c r="H201" s="16">
        <f t="shared" si="172"/>
        <v>4.9666666666666668</v>
      </c>
      <c r="I201" s="11">
        <f t="shared" si="169"/>
        <v>5.7463430514540191E-2</v>
      </c>
      <c r="J201" s="39">
        <f t="shared" si="170"/>
        <v>4.1340597492474955E-3</v>
      </c>
      <c r="K201" s="39">
        <f t="shared" si="173"/>
        <v>241.89297220051682</v>
      </c>
      <c r="L201" s="39">
        <f t="shared" si="174"/>
        <v>5.3329370765292698E-2</v>
      </c>
      <c r="M201" s="39">
        <f t="shared" si="175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0</v>
      </c>
      <c r="AD201" s="9">
        <v>1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161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176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167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168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 s="18">
        <v>0</v>
      </c>
      <c r="CS201">
        <v>0</v>
      </c>
      <c r="CT201">
        <v>0</v>
      </c>
      <c r="CU201">
        <v>1</v>
      </c>
      <c r="CV201" s="18">
        <v>0</v>
      </c>
      <c r="CW201">
        <v>0</v>
      </c>
      <c r="CX201">
        <v>0</v>
      </c>
      <c r="CY201">
        <v>0</v>
      </c>
      <c r="CZ201">
        <v>0</v>
      </c>
      <c r="DA201" s="18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s="18">
        <v>1</v>
      </c>
      <c r="DN201" s="18"/>
      <c r="DS201" s="43" t="s">
        <v>397</v>
      </c>
    </row>
    <row r="202" spans="1:123" x14ac:dyDescent="0.25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171"/>
        <v>5.5961661341853031</v>
      </c>
      <c r="H202" s="16">
        <f t="shared" si="172"/>
        <v>6.0038338658146966</v>
      </c>
      <c r="I202" s="11">
        <f t="shared" si="169"/>
        <v>0.11701798882572799</v>
      </c>
      <c r="J202" s="39">
        <f t="shared" si="170"/>
        <v>4.1124532814153601E-3</v>
      </c>
      <c r="K202" s="39">
        <f t="shared" si="173"/>
        <v>243.16385660090359</v>
      </c>
      <c r="L202" s="39">
        <f t="shared" si="174"/>
        <v>0.11290553554431262</v>
      </c>
      <c r="M202" s="39">
        <f t="shared" si="175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0</v>
      </c>
      <c r="AD202" s="9">
        <v>1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161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176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167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168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 s="18">
        <v>0</v>
      </c>
      <c r="CS202">
        <v>0</v>
      </c>
      <c r="CT202">
        <v>0</v>
      </c>
      <c r="CU202">
        <v>1</v>
      </c>
      <c r="CV202" s="18">
        <v>0</v>
      </c>
      <c r="CW202">
        <v>0</v>
      </c>
      <c r="CX202">
        <v>0</v>
      </c>
      <c r="CY202">
        <v>0</v>
      </c>
      <c r="CZ202">
        <v>0</v>
      </c>
      <c r="DA202" s="18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 s="18">
        <v>1</v>
      </c>
      <c r="DN202" s="18"/>
      <c r="DS202" s="43" t="s">
        <v>397</v>
      </c>
    </row>
    <row r="203" spans="1:123" x14ac:dyDescent="0.25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171"/>
        <v>10.06184971098266</v>
      </c>
      <c r="H203" s="16">
        <f t="shared" si="172"/>
        <v>10.538150289017342</v>
      </c>
      <c r="I203" s="11">
        <f t="shared" si="169"/>
        <v>0.17628912351109532</v>
      </c>
      <c r="J203" s="39">
        <f t="shared" si="170"/>
        <v>4.0760490985224359E-3</v>
      </c>
      <c r="K203" s="39">
        <f t="shared" si="173"/>
        <v>245.33561196858474</v>
      </c>
      <c r="L203" s="39">
        <f t="shared" si="174"/>
        <v>0.17221307441257289</v>
      </c>
      <c r="M203" s="39">
        <f t="shared" si="175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0</v>
      </c>
      <c r="AD203" s="9">
        <v>1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161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176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167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168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 s="18">
        <v>0</v>
      </c>
      <c r="CS203">
        <v>0</v>
      </c>
      <c r="CT203">
        <v>0</v>
      </c>
      <c r="CU203">
        <v>1</v>
      </c>
      <c r="CV203" s="18">
        <v>0</v>
      </c>
      <c r="CW203">
        <v>0</v>
      </c>
      <c r="CX203">
        <v>0</v>
      </c>
      <c r="CY203">
        <v>0</v>
      </c>
      <c r="CZ203">
        <v>0</v>
      </c>
      <c r="DA203" s="18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 s="18">
        <v>1</v>
      </c>
      <c r="DN203" s="18"/>
      <c r="DS203" s="43" t="s">
        <v>397</v>
      </c>
    </row>
    <row r="204" spans="1:123" x14ac:dyDescent="0.25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171"/>
        <v>9.3704641350210949</v>
      </c>
      <c r="H204" s="16">
        <f t="shared" si="172"/>
        <v>9.8295358649789009</v>
      </c>
      <c r="I204" s="11">
        <f t="shared" si="169"/>
        <v>0.17064687625203045</v>
      </c>
      <c r="J204" s="39">
        <f t="shared" si="170"/>
        <v>4.080164411089336E-3</v>
      </c>
      <c r="K204" s="39">
        <f t="shared" si="173"/>
        <v>245.08816293827155</v>
      </c>
      <c r="L204" s="39">
        <f t="shared" si="174"/>
        <v>0.16656671184094113</v>
      </c>
      <c r="M204" s="39">
        <f t="shared" si="175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0</v>
      </c>
      <c r="AD204" s="9">
        <v>1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161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176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167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168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 s="18">
        <v>0</v>
      </c>
      <c r="CS204">
        <v>0</v>
      </c>
      <c r="CT204">
        <v>0</v>
      </c>
      <c r="CU204">
        <v>1</v>
      </c>
      <c r="CV204" s="18">
        <v>0</v>
      </c>
      <c r="CW204">
        <v>0</v>
      </c>
      <c r="CX204">
        <v>0</v>
      </c>
      <c r="CY204">
        <v>0</v>
      </c>
      <c r="CZ204">
        <v>0</v>
      </c>
      <c r="DA204" s="18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 s="18">
        <v>1</v>
      </c>
      <c r="DN204" s="18"/>
      <c r="DS204" s="43" t="s">
        <v>397</v>
      </c>
    </row>
    <row r="205" spans="1:123" x14ac:dyDescent="0.25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171"/>
        <v>16.174003322259136</v>
      </c>
      <c r="H205" s="16">
        <f t="shared" si="172"/>
        <v>16.692663344407531</v>
      </c>
      <c r="I205" s="11">
        <f t="shared" si="169"/>
        <v>0.25380983573220656</v>
      </c>
      <c r="J205" s="39">
        <f t="shared" si="170"/>
        <v>4.0053047167042562E-3</v>
      </c>
      <c r="K205" s="39">
        <f t="shared" si="173"/>
        <v>249.66889431145322</v>
      </c>
      <c r="L205" s="39">
        <f t="shared" si="174"/>
        <v>0.24980453101550229</v>
      </c>
      <c r="M205" s="39">
        <f t="shared" si="175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0</v>
      </c>
      <c r="AD205" s="9">
        <v>1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161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176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167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168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 s="18">
        <v>0</v>
      </c>
      <c r="CS205">
        <v>0</v>
      </c>
      <c r="CT205">
        <v>0</v>
      </c>
      <c r="CU205">
        <v>1</v>
      </c>
      <c r="CV205" s="18">
        <v>0</v>
      </c>
      <c r="CW205">
        <v>0</v>
      </c>
      <c r="CX205">
        <v>0</v>
      </c>
      <c r="CY205">
        <v>0</v>
      </c>
      <c r="CZ205">
        <v>0</v>
      </c>
      <c r="DA205" s="18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 s="18">
        <v>1</v>
      </c>
      <c r="DN205" s="18"/>
      <c r="DS205" s="43" t="s">
        <v>397</v>
      </c>
    </row>
    <row r="206" spans="1:123" x14ac:dyDescent="0.25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171"/>
        <v>5.9333333333333336</v>
      </c>
      <c r="H206" s="16">
        <f t="shared" si="172"/>
        <v>7.2666666666666675</v>
      </c>
      <c r="I206" s="11">
        <f t="shared" si="169"/>
        <v>4.8512505975795248E-2</v>
      </c>
      <c r="J206" s="39">
        <f t="shared" si="170"/>
        <v>4.9002531288682072E-3</v>
      </c>
      <c r="K206" s="39">
        <f t="shared" si="173"/>
        <v>204.0710905542478</v>
      </c>
      <c r="L206" s="39">
        <f t="shared" si="174"/>
        <v>4.361225284692704E-2</v>
      </c>
      <c r="M206" s="39">
        <f t="shared" si="175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0</v>
      </c>
      <c r="AD206" s="9">
        <v>1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161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176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167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168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 s="18">
        <v>0</v>
      </c>
      <c r="CS206">
        <v>0</v>
      </c>
      <c r="CT206">
        <v>0</v>
      </c>
      <c r="CU206">
        <v>1</v>
      </c>
      <c r="CV206" s="18">
        <v>0</v>
      </c>
      <c r="CW206">
        <v>0</v>
      </c>
      <c r="CX206">
        <v>0</v>
      </c>
      <c r="CY206">
        <v>0</v>
      </c>
      <c r="CZ206">
        <v>0</v>
      </c>
      <c r="DA206" s="18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 s="18">
        <v>1</v>
      </c>
      <c r="DN206" s="18"/>
      <c r="DS206" s="43" t="s">
        <v>397</v>
      </c>
    </row>
    <row r="207" spans="1:123" x14ac:dyDescent="0.25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171"/>
        <v>5.893229166666667</v>
      </c>
      <c r="H207" s="16">
        <f t="shared" si="172"/>
        <v>6.5067708333333334</v>
      </c>
      <c r="I207" s="11">
        <f t="shared" si="169"/>
        <v>9.8669596470575938E-2</v>
      </c>
      <c r="J207" s="39">
        <f t="shared" si="170"/>
        <v>4.8820894087003713E-3</v>
      </c>
      <c r="K207" s="39">
        <f t="shared" si="173"/>
        <v>204.83033313931122</v>
      </c>
      <c r="L207" s="39">
        <f t="shared" si="174"/>
        <v>9.3787507061875566E-2</v>
      </c>
      <c r="M207" s="39">
        <f t="shared" si="175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0</v>
      </c>
      <c r="AD207" s="9">
        <v>1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161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176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167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168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 s="18">
        <v>0</v>
      </c>
      <c r="CS207">
        <v>0</v>
      </c>
      <c r="CT207">
        <v>0</v>
      </c>
      <c r="CU207">
        <v>1</v>
      </c>
      <c r="CV207" s="18">
        <v>0</v>
      </c>
      <c r="CW207">
        <v>0</v>
      </c>
      <c r="CX207">
        <v>0</v>
      </c>
      <c r="CY207">
        <v>0</v>
      </c>
      <c r="CZ207">
        <v>0</v>
      </c>
      <c r="DA207" s="18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 s="18">
        <v>1</v>
      </c>
      <c r="DN207" s="18"/>
      <c r="DS207" s="43" t="s">
        <v>397</v>
      </c>
    </row>
    <row r="208" spans="1:123" x14ac:dyDescent="0.25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171"/>
        <v>12.370892018779342</v>
      </c>
      <c r="H208" s="16">
        <f t="shared" si="172"/>
        <v>13.129107981220658</v>
      </c>
      <c r="I208" s="11">
        <f t="shared" si="169"/>
        <v>0.16279640298126369</v>
      </c>
      <c r="J208" s="39">
        <f t="shared" si="170"/>
        <v>4.8405816222910954E-3</v>
      </c>
      <c r="K208" s="39">
        <f t="shared" si="173"/>
        <v>206.5867447405401</v>
      </c>
      <c r="L208" s="39">
        <f t="shared" si="174"/>
        <v>0.1579558213589726</v>
      </c>
      <c r="M208" s="39">
        <f t="shared" si="175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0</v>
      </c>
      <c r="AD208" s="9">
        <v>1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161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176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167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168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 s="18">
        <v>0</v>
      </c>
      <c r="CS208">
        <v>0</v>
      </c>
      <c r="CT208">
        <v>0</v>
      </c>
      <c r="CU208">
        <v>1</v>
      </c>
      <c r="CV208" s="18">
        <v>0</v>
      </c>
      <c r="CW208">
        <v>0</v>
      </c>
      <c r="CX208">
        <v>0</v>
      </c>
      <c r="CY208">
        <v>0</v>
      </c>
      <c r="CZ208">
        <v>0</v>
      </c>
      <c r="DA208" s="1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 s="18">
        <v>1</v>
      </c>
      <c r="DN208" s="18"/>
      <c r="DS208" s="43" t="s">
        <v>397</v>
      </c>
    </row>
    <row r="209" spans="1:123" x14ac:dyDescent="0.25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171"/>
        <v>14.288465665236053</v>
      </c>
      <c r="H209" s="16">
        <f t="shared" si="172"/>
        <v>15.011534334763951</v>
      </c>
      <c r="I209" s="11">
        <f t="shared" si="169"/>
        <v>0.19498510876513081</v>
      </c>
      <c r="J209" s="39">
        <f t="shared" si="170"/>
        <v>4.8118642721008669E-3</v>
      </c>
      <c r="K209" s="39">
        <f t="shared" si="173"/>
        <v>207.81966062467481</v>
      </c>
      <c r="L209" s="39">
        <f t="shared" si="174"/>
        <v>0.19017324449302994</v>
      </c>
      <c r="M209" s="39">
        <f t="shared" si="175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0</v>
      </c>
      <c r="AD209" s="9">
        <v>1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161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176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167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168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 s="18">
        <v>0</v>
      </c>
      <c r="CS209">
        <v>0</v>
      </c>
      <c r="CT209">
        <v>0</v>
      </c>
      <c r="CU209">
        <v>1</v>
      </c>
      <c r="CV209" s="18">
        <v>0</v>
      </c>
      <c r="CW209">
        <v>0</v>
      </c>
      <c r="CX209">
        <v>0</v>
      </c>
      <c r="CY209">
        <v>0</v>
      </c>
      <c r="CZ209">
        <v>0</v>
      </c>
      <c r="DA209" s="18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 s="18">
        <v>1</v>
      </c>
      <c r="DN209" s="18"/>
      <c r="DS209" s="43" t="s">
        <v>397</v>
      </c>
    </row>
    <row r="210" spans="1:123" s="69" customFormat="1" x14ac:dyDescent="0.25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171"/>
        <v>14.893121693121689</v>
      </c>
      <c r="H210" s="74">
        <f t="shared" si="172"/>
        <v>15.37354497354497</v>
      </c>
      <c r="I210" s="75">
        <f t="shared" si="169"/>
        <v>0.29529663976656012</v>
      </c>
      <c r="J210" s="76">
        <f t="shared" si="170"/>
        <v>4.6872482502628588E-3</v>
      </c>
      <c r="K210" s="76">
        <f t="shared" si="173"/>
        <v>213.34479135896427</v>
      </c>
      <c r="L210" s="76">
        <f t="shared" si="174"/>
        <v>0.29060939151629728</v>
      </c>
      <c r="M210" s="76">
        <f t="shared" si="175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0</v>
      </c>
      <c r="AD210" s="79">
        <v>1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161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176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167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168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0</v>
      </c>
      <c r="CP210" s="69">
        <v>1</v>
      </c>
      <c r="CQ210" s="69">
        <v>0</v>
      </c>
      <c r="CR210" s="85">
        <v>0</v>
      </c>
      <c r="CS210" s="69">
        <v>0</v>
      </c>
      <c r="CT210" s="69">
        <v>0</v>
      </c>
      <c r="CU210" s="69">
        <v>1</v>
      </c>
      <c r="CV210" s="85">
        <v>0</v>
      </c>
      <c r="CW210" s="69">
        <v>0</v>
      </c>
      <c r="CX210" s="69">
        <v>0</v>
      </c>
      <c r="CY210" s="69">
        <v>0</v>
      </c>
      <c r="CZ210" s="69">
        <v>0</v>
      </c>
      <c r="DA210" s="85">
        <v>0</v>
      </c>
      <c r="DB210" s="69">
        <v>0</v>
      </c>
      <c r="DC210" s="69">
        <v>0</v>
      </c>
      <c r="DD210" s="69">
        <v>1</v>
      </c>
      <c r="DE210" s="69">
        <v>1</v>
      </c>
      <c r="DF210" s="69">
        <v>0</v>
      </c>
      <c r="DG210" s="69">
        <v>0</v>
      </c>
      <c r="DH210" s="69">
        <v>1</v>
      </c>
      <c r="DI210" s="69">
        <v>0</v>
      </c>
      <c r="DJ210" s="69">
        <v>0</v>
      </c>
      <c r="DK210" s="69">
        <v>0</v>
      </c>
      <c r="DL210" s="85">
        <v>1</v>
      </c>
      <c r="DN210" s="85"/>
      <c r="DR210" s="70"/>
      <c r="DS210" s="87" t="s">
        <v>397</v>
      </c>
    </row>
    <row r="211" spans="1:123" x14ac:dyDescent="0.25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177">D211-E211</f>
        <v>2.6883495145631064</v>
      </c>
      <c r="H211" s="16">
        <f t="shared" ref="H211" si="178">D211+E211</f>
        <v>4.4116504854368932</v>
      </c>
      <c r="I211" s="11">
        <f t="shared" si="169"/>
        <v>7.3536563247082132E-2</v>
      </c>
      <c r="J211" s="39">
        <f t="shared" si="170"/>
        <v>1.7848680399777217E-2</v>
      </c>
      <c r="K211" s="39">
        <f t="shared" si="173"/>
        <v>56.026550848682447</v>
      </c>
      <c r="L211" s="39">
        <f t="shared" si="174"/>
        <v>5.5687882847304915E-2</v>
      </c>
      <c r="M211" s="39">
        <f t="shared" si="175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1</v>
      </c>
      <c r="AF211" s="9">
        <v>0</v>
      </c>
      <c r="AG211" s="9">
        <v>0</v>
      </c>
      <c r="AH211" s="8">
        <v>3132</v>
      </c>
      <c r="AI211" s="9">
        <v>9</v>
      </c>
      <c r="AJ211" s="9">
        <f t="shared" si="161"/>
        <v>3122</v>
      </c>
      <c r="AL211" s="7">
        <v>9.8249999999999993</v>
      </c>
      <c r="AM211" s="7">
        <f t="shared" ref="AM211:AM258" si="179">CJ211-AL211-6</f>
        <v>24.175000000000001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0</v>
      </c>
      <c r="AU211" s="9">
        <v>1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167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s="18">
        <v>0</v>
      </c>
      <c r="CS211">
        <v>0</v>
      </c>
      <c r="CT211">
        <v>0</v>
      </c>
      <c r="CU211">
        <v>1</v>
      </c>
      <c r="CV211" s="18">
        <v>0</v>
      </c>
      <c r="CW211">
        <v>0</v>
      </c>
      <c r="CX211">
        <v>0</v>
      </c>
      <c r="CY211">
        <v>0</v>
      </c>
      <c r="CZ211">
        <v>0</v>
      </c>
      <c r="DA211" s="18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18">
        <v>0</v>
      </c>
      <c r="DN211" s="18"/>
      <c r="DS211" s="43" t="s">
        <v>397</v>
      </c>
    </row>
    <row r="212" spans="1:123" x14ac:dyDescent="0.25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180">D212-E212</f>
        <v>3.2294294294294295</v>
      </c>
      <c r="H212" s="16">
        <f t="shared" ref="H212:H226" si="181">D212+E212</f>
        <v>4.3705705705705702</v>
      </c>
      <c r="I212" s="11">
        <f t="shared" si="169"/>
        <v>0.11835711912237924</v>
      </c>
      <c r="J212" s="39">
        <f t="shared" si="170"/>
        <v>1.7771339207564449E-2</v>
      </c>
      <c r="K212" s="39">
        <f t="shared" ref="K212:K228" si="182">IFERROR(1/J212, "X")</f>
        <v>56.270379419371253</v>
      </c>
      <c r="L212" s="39">
        <f t="shared" ref="L212:L228" si="183">IFERROR(I212-J212, "X")</f>
        <v>0.10058577991481479</v>
      </c>
      <c r="M212" s="39">
        <f t="shared" ref="M212:M228" si="184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1</v>
      </c>
      <c r="AF212" s="9">
        <v>0</v>
      </c>
      <c r="AG212" s="9">
        <v>0</v>
      </c>
      <c r="AH212" s="8">
        <v>3132</v>
      </c>
      <c r="AI212" s="9">
        <v>9</v>
      </c>
      <c r="AJ212" s="9">
        <f t="shared" si="161"/>
        <v>3122</v>
      </c>
      <c r="AL212" s="7">
        <v>9.8249999999999993</v>
      </c>
      <c r="AM212" s="7">
        <f t="shared" si="179"/>
        <v>24.175000000000001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0</v>
      </c>
      <c r="AU212" s="9">
        <v>1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185">(1-BC212-BD212)/2</f>
        <v>0.26250000000000001</v>
      </c>
      <c r="BC212" s="39">
        <v>0.25</v>
      </c>
      <c r="BD212" s="39">
        <v>0.22500000000000001</v>
      </c>
      <c r="BE212" s="59">
        <f t="shared" ref="BE212:BE226" si="186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167"/>
        <v>1</v>
      </c>
      <c r="BQ212">
        <v>0.38</v>
      </c>
      <c r="BR212" s="54">
        <v>0.62</v>
      </c>
      <c r="BT212" s="18"/>
      <c r="BU212">
        <f t="shared" ref="BU212:BU258" si="187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18">
        <v>0</v>
      </c>
      <c r="CS212">
        <v>0</v>
      </c>
      <c r="CT212">
        <v>0</v>
      </c>
      <c r="CU212">
        <v>1</v>
      </c>
      <c r="CV212" s="18">
        <v>0</v>
      </c>
      <c r="CW212">
        <v>0</v>
      </c>
      <c r="CX212">
        <v>0</v>
      </c>
      <c r="CY212">
        <v>0</v>
      </c>
      <c r="CZ212">
        <v>0</v>
      </c>
      <c r="DA212" s="18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 s="18">
        <v>0</v>
      </c>
      <c r="DN212" s="18"/>
      <c r="DS212" s="43" t="s">
        <v>397</v>
      </c>
    </row>
    <row r="213" spans="1:123" x14ac:dyDescent="0.25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180"/>
        <v>6.0727031509121066</v>
      </c>
      <c r="H213" s="16">
        <f t="shared" si="181"/>
        <v>8.4872968490878939</v>
      </c>
      <c r="I213" s="11">
        <f t="shared" si="169"/>
        <v>0.10729671724387244</v>
      </c>
      <c r="J213" s="39">
        <f t="shared" si="170"/>
        <v>1.7793817121703553E-2</v>
      </c>
      <c r="K213" s="39">
        <f t="shared" si="182"/>
        <v>56.199296258939043</v>
      </c>
      <c r="L213" s="39">
        <f t="shared" si="183"/>
        <v>8.9502900122168882E-2</v>
      </c>
      <c r="M213" s="39">
        <f t="shared" si="184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1</v>
      </c>
      <c r="AF213" s="9">
        <v>0</v>
      </c>
      <c r="AG213" s="9">
        <v>0</v>
      </c>
      <c r="AH213" s="8">
        <v>3132</v>
      </c>
      <c r="AI213" s="9">
        <v>9</v>
      </c>
      <c r="AJ213" s="9">
        <f t="shared" si="161"/>
        <v>3122</v>
      </c>
      <c r="AL213" s="7">
        <v>9.8249999999999993</v>
      </c>
      <c r="AM213" s="7">
        <f t="shared" si="179"/>
        <v>24.175000000000001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0</v>
      </c>
      <c r="AU213" s="9">
        <v>1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185"/>
        <v>0.26250000000000001</v>
      </c>
      <c r="BC213" s="39">
        <v>0.25</v>
      </c>
      <c r="BD213" s="39">
        <v>0.22500000000000001</v>
      </c>
      <c r="BE213" s="59">
        <f t="shared" si="186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167"/>
        <v>1</v>
      </c>
      <c r="BQ213">
        <v>0.38</v>
      </c>
      <c r="BR213" s="54">
        <v>0.62</v>
      </c>
      <c r="BT213" s="18"/>
      <c r="BU213">
        <f t="shared" si="187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18">
        <v>0</v>
      </c>
      <c r="CS213">
        <v>0</v>
      </c>
      <c r="CT213">
        <v>0</v>
      </c>
      <c r="CU213">
        <v>1</v>
      </c>
      <c r="CV213" s="18">
        <v>0</v>
      </c>
      <c r="CW213">
        <v>0</v>
      </c>
      <c r="CX213">
        <v>0</v>
      </c>
      <c r="CY213">
        <v>0</v>
      </c>
      <c r="CZ213">
        <v>0</v>
      </c>
      <c r="DA213" s="18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 s="18">
        <v>0</v>
      </c>
      <c r="DN213" s="18"/>
      <c r="DS213" s="43" t="s">
        <v>397</v>
      </c>
    </row>
    <row r="214" spans="1:123" x14ac:dyDescent="0.25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180"/>
        <v>8.0272189349112431</v>
      </c>
      <c r="H214" s="16">
        <f t="shared" si="181"/>
        <v>14.772781065088758</v>
      </c>
      <c r="I214" s="11">
        <f t="shared" si="169"/>
        <v>6.0381943826493679E-2</v>
      </c>
      <c r="J214" s="39">
        <f t="shared" si="170"/>
        <v>1.7864480422039548E-2</v>
      </c>
      <c r="K214" s="39">
        <f t="shared" si="182"/>
        <v>55.976998847741029</v>
      </c>
      <c r="L214" s="39">
        <f t="shared" si="183"/>
        <v>4.2517463404454128E-2</v>
      </c>
      <c r="M214" s="39">
        <f t="shared" si="184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1</v>
      </c>
      <c r="AF214" s="9">
        <v>0</v>
      </c>
      <c r="AG214" s="9">
        <v>0</v>
      </c>
      <c r="AH214" s="8">
        <v>3132</v>
      </c>
      <c r="AI214" s="9">
        <v>9</v>
      </c>
      <c r="AJ214" s="9">
        <f t="shared" si="161"/>
        <v>3122</v>
      </c>
      <c r="AL214" s="7">
        <v>9.8249999999999993</v>
      </c>
      <c r="AM214" s="7">
        <f t="shared" si="179"/>
        <v>24.175000000000001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0</v>
      </c>
      <c r="AU214" s="9">
        <v>1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185"/>
        <v>0.26250000000000001</v>
      </c>
      <c r="BC214" s="39">
        <v>0.25</v>
      </c>
      <c r="BD214" s="39">
        <v>0.22500000000000001</v>
      </c>
      <c r="BE214" s="59">
        <f t="shared" si="186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167"/>
        <v>1</v>
      </c>
      <c r="BQ214">
        <v>0.38</v>
      </c>
      <c r="BR214" s="54">
        <v>0.62</v>
      </c>
      <c r="BT214" s="18"/>
      <c r="BU214">
        <f t="shared" si="187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18">
        <v>0</v>
      </c>
      <c r="CS214">
        <v>0</v>
      </c>
      <c r="CT214">
        <v>0</v>
      </c>
      <c r="CU214">
        <v>1</v>
      </c>
      <c r="CV214" s="18">
        <v>0</v>
      </c>
      <c r="CW214">
        <v>0</v>
      </c>
      <c r="CX214">
        <v>0</v>
      </c>
      <c r="CY214">
        <v>0</v>
      </c>
      <c r="CZ214">
        <v>0</v>
      </c>
      <c r="DA214" s="18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 s="18">
        <v>0</v>
      </c>
      <c r="DN214" s="18"/>
      <c r="DS214" s="43" t="s">
        <v>397</v>
      </c>
    </row>
    <row r="215" spans="1:123" x14ac:dyDescent="0.25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180"/>
        <v>-0.43333333333333335</v>
      </c>
      <c r="H215" s="16">
        <f t="shared" si="181"/>
        <v>1.2333333333333334</v>
      </c>
      <c r="I215" s="11">
        <f t="shared" si="169"/>
        <v>8.3440660789958192E-3</v>
      </c>
      <c r="J215" s="39">
        <f t="shared" si="170"/>
        <v>1.7383470997907959E-2</v>
      </c>
      <c r="K215" s="39">
        <f t="shared" si="182"/>
        <v>57.525910683795345</v>
      </c>
      <c r="L215" s="39">
        <f t="shared" si="183"/>
        <v>-9.03940491891214E-3</v>
      </c>
      <c r="M215" s="39">
        <f t="shared" si="184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1</v>
      </c>
      <c r="AF215" s="9">
        <v>0</v>
      </c>
      <c r="AG215" s="9">
        <v>0</v>
      </c>
      <c r="AH215" s="8">
        <v>3319</v>
      </c>
      <c r="AI215" s="9">
        <v>9</v>
      </c>
      <c r="AJ215" s="9">
        <f t="shared" si="161"/>
        <v>3309</v>
      </c>
      <c r="AL215" s="7">
        <v>10.520000000000001</v>
      </c>
      <c r="AM215" s="7">
        <f t="shared" si="179"/>
        <v>23.479999999999997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0</v>
      </c>
      <c r="AU215" s="9">
        <v>1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185"/>
        <v>0.17</v>
      </c>
      <c r="BC215" s="39">
        <v>0.2</v>
      </c>
      <c r="BD215" s="39">
        <v>0.46</v>
      </c>
      <c r="BE215" s="59">
        <f t="shared" si="186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167"/>
        <v>0</v>
      </c>
      <c r="BQ215">
        <v>0.31</v>
      </c>
      <c r="BR215" s="54">
        <v>0.69</v>
      </c>
      <c r="BT215" s="18"/>
      <c r="BU215">
        <f t="shared" si="187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18">
        <v>0</v>
      </c>
      <c r="CS215">
        <v>0</v>
      </c>
      <c r="CT215">
        <v>0</v>
      </c>
      <c r="CU215">
        <v>1</v>
      </c>
      <c r="CV215" s="18">
        <v>0</v>
      </c>
      <c r="CW215">
        <v>0</v>
      </c>
      <c r="CX215">
        <v>0</v>
      </c>
      <c r="CY215">
        <v>0</v>
      </c>
      <c r="CZ215">
        <v>0</v>
      </c>
      <c r="DA215" s="18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 s="18">
        <v>0</v>
      </c>
      <c r="DN215" s="18"/>
      <c r="DS215" s="43" t="s">
        <v>397</v>
      </c>
    </row>
    <row r="216" spans="1:123" x14ac:dyDescent="0.25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180"/>
        <v>3.17138403990025</v>
      </c>
      <c r="H216" s="16">
        <f t="shared" si="181"/>
        <v>5.2786159600997511</v>
      </c>
      <c r="I216" s="11">
        <f t="shared" si="169"/>
        <v>6.9541381927090723E-2</v>
      </c>
      <c r="J216" s="39">
        <f t="shared" si="170"/>
        <v>1.7341990505508911E-2</v>
      </c>
      <c r="K216" s="39">
        <f t="shared" si="182"/>
        <v>57.663507524256623</v>
      </c>
      <c r="L216" s="39">
        <f t="shared" si="183"/>
        <v>5.2199391421581809E-2</v>
      </c>
      <c r="M216" s="39">
        <f t="shared" si="184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1</v>
      </c>
      <c r="AF216" s="9">
        <v>0</v>
      </c>
      <c r="AG216" s="9">
        <v>0</v>
      </c>
      <c r="AH216" s="8">
        <v>3319</v>
      </c>
      <c r="AI216" s="9">
        <v>9</v>
      </c>
      <c r="AJ216" s="9">
        <f t="shared" si="161"/>
        <v>3309</v>
      </c>
      <c r="AL216" s="7">
        <v>10.520000000000001</v>
      </c>
      <c r="AM216" s="7">
        <f t="shared" si="179"/>
        <v>23.479999999999997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0</v>
      </c>
      <c r="AU216" s="9">
        <v>1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185"/>
        <v>0.17</v>
      </c>
      <c r="BC216" s="39">
        <v>0.2</v>
      </c>
      <c r="BD216" s="39">
        <v>0.46</v>
      </c>
      <c r="BE216" s="59">
        <f t="shared" si="186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167"/>
        <v>0</v>
      </c>
      <c r="BQ216">
        <v>0.31</v>
      </c>
      <c r="BR216" s="54">
        <v>0.69</v>
      </c>
      <c r="BT216" s="18"/>
      <c r="BU216">
        <f t="shared" si="187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s="18">
        <v>0</v>
      </c>
      <c r="CS216">
        <v>0</v>
      </c>
      <c r="CT216">
        <v>0</v>
      </c>
      <c r="CU216">
        <v>1</v>
      </c>
      <c r="CV216" s="18">
        <v>0</v>
      </c>
      <c r="CW216">
        <v>0</v>
      </c>
      <c r="CX216">
        <v>0</v>
      </c>
      <c r="CY216">
        <v>0</v>
      </c>
      <c r="CZ216">
        <v>0</v>
      </c>
      <c r="DA216" s="18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 s="18">
        <v>0</v>
      </c>
      <c r="DN216" s="18"/>
      <c r="DS216" s="43" t="s">
        <v>397</v>
      </c>
    </row>
    <row r="217" spans="1:123" x14ac:dyDescent="0.25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180"/>
        <v>6.2888888888888879</v>
      </c>
      <c r="H217" s="16">
        <f t="shared" si="181"/>
        <v>8.5111111111111093</v>
      </c>
      <c r="I217" s="11">
        <f t="shared" si="169"/>
        <v>0.1150096877331656</v>
      </c>
      <c r="J217" s="39">
        <f t="shared" si="170"/>
        <v>1.7268721881856693E-2</v>
      </c>
      <c r="K217" s="39">
        <f t="shared" si="182"/>
        <v>57.908165227366688</v>
      </c>
      <c r="L217" s="39">
        <f t="shared" si="183"/>
        <v>9.7740965851308897E-2</v>
      </c>
      <c r="M217" s="39">
        <f t="shared" si="184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1</v>
      </c>
      <c r="AF217" s="9">
        <v>0</v>
      </c>
      <c r="AG217" s="9">
        <v>0</v>
      </c>
      <c r="AH217" s="8">
        <v>3319</v>
      </c>
      <c r="AI217" s="9">
        <v>9</v>
      </c>
      <c r="AJ217" s="9">
        <f t="shared" si="161"/>
        <v>3309</v>
      </c>
      <c r="AL217" s="7">
        <v>10.520000000000001</v>
      </c>
      <c r="AM217" s="7">
        <f t="shared" si="179"/>
        <v>23.479999999999997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0</v>
      </c>
      <c r="AU217" s="9">
        <v>1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185"/>
        <v>0.17</v>
      </c>
      <c r="BC217" s="39">
        <v>0.2</v>
      </c>
      <c r="BD217" s="39">
        <v>0.46</v>
      </c>
      <c r="BE217" s="59">
        <f t="shared" si="186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167"/>
        <v>0</v>
      </c>
      <c r="BQ217">
        <v>0.31</v>
      </c>
      <c r="BR217" s="54">
        <v>0.69</v>
      </c>
      <c r="BT217" s="18"/>
      <c r="BU217">
        <f t="shared" si="187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s="18">
        <v>0</v>
      </c>
      <c r="CS217">
        <v>0</v>
      </c>
      <c r="CT217">
        <v>0</v>
      </c>
      <c r="CU217">
        <v>1</v>
      </c>
      <c r="CV217" s="18">
        <v>0</v>
      </c>
      <c r="CW217">
        <v>0</v>
      </c>
      <c r="CX217">
        <v>0</v>
      </c>
      <c r="CY217">
        <v>0</v>
      </c>
      <c r="CZ217">
        <v>0</v>
      </c>
      <c r="DA217" s="18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 s="18">
        <v>0</v>
      </c>
      <c r="DN217" s="18"/>
      <c r="DS217" s="43" t="s">
        <v>397</v>
      </c>
    </row>
    <row r="218" spans="1:123" x14ac:dyDescent="0.25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180"/>
        <v>11.001742551995502</v>
      </c>
      <c r="H218" s="16">
        <f t="shared" si="181"/>
        <v>15.464924114671163</v>
      </c>
      <c r="I218" s="11">
        <f t="shared" si="169"/>
        <v>0.10254414096067127</v>
      </c>
      <c r="J218" s="39">
        <f t="shared" si="170"/>
        <v>1.7292435237887233E-2</v>
      </c>
      <c r="K218" s="39">
        <f t="shared" si="182"/>
        <v>57.828754958065623</v>
      </c>
      <c r="L218" s="39">
        <f t="shared" si="183"/>
        <v>8.5251705722784038E-2</v>
      </c>
      <c r="M218" s="39">
        <f t="shared" si="184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1</v>
      </c>
      <c r="AF218" s="9">
        <v>0</v>
      </c>
      <c r="AG218" s="9">
        <v>0</v>
      </c>
      <c r="AH218" s="8">
        <v>3319</v>
      </c>
      <c r="AI218" s="9">
        <v>9</v>
      </c>
      <c r="AJ218" s="9">
        <f t="shared" si="161"/>
        <v>3309</v>
      </c>
      <c r="AL218" s="7">
        <v>10.520000000000001</v>
      </c>
      <c r="AM218" s="7">
        <f t="shared" si="179"/>
        <v>23.479999999999997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0</v>
      </c>
      <c r="AU218" s="9">
        <v>1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185"/>
        <v>0.17</v>
      </c>
      <c r="BC218" s="39">
        <v>0.2</v>
      </c>
      <c r="BD218" s="39">
        <v>0.46</v>
      </c>
      <c r="BE218" s="59">
        <f t="shared" si="186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167"/>
        <v>0</v>
      </c>
      <c r="BQ218">
        <v>0.31</v>
      </c>
      <c r="BR218" s="54">
        <v>0.69</v>
      </c>
      <c r="BT218" s="18"/>
      <c r="BU218">
        <f t="shared" si="187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s="18">
        <v>0</v>
      </c>
      <c r="CS218">
        <v>0</v>
      </c>
      <c r="CT218">
        <v>0</v>
      </c>
      <c r="CU218">
        <v>1</v>
      </c>
      <c r="CV218" s="18">
        <v>0</v>
      </c>
      <c r="CW218">
        <v>0</v>
      </c>
      <c r="CX218">
        <v>0</v>
      </c>
      <c r="CY218">
        <v>0</v>
      </c>
      <c r="CZ218">
        <v>0</v>
      </c>
      <c r="DA218" s="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 s="18">
        <v>0</v>
      </c>
      <c r="DN218" s="18"/>
      <c r="DS218" s="43" t="s">
        <v>397</v>
      </c>
    </row>
    <row r="219" spans="1:123" x14ac:dyDescent="0.25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180"/>
        <v>3.8558352402745997</v>
      </c>
      <c r="H219" s="16">
        <f t="shared" si="181"/>
        <v>6.1441647597254008</v>
      </c>
      <c r="I219" s="11">
        <f t="shared" si="169"/>
        <v>9.2496418034845096E-2</v>
      </c>
      <c r="J219" s="39">
        <f t="shared" si="170"/>
        <v>2.1166228383259746E-2</v>
      </c>
      <c r="K219" s="39">
        <f t="shared" si="182"/>
        <v>47.245072758966096</v>
      </c>
      <c r="L219" s="39">
        <f t="shared" si="183"/>
        <v>7.1330189651585357E-2</v>
      </c>
      <c r="M219" s="39">
        <f t="shared" si="184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1</v>
      </c>
      <c r="AF219" s="9">
        <v>0</v>
      </c>
      <c r="AG219" s="9">
        <v>0</v>
      </c>
      <c r="AH219" s="8">
        <v>2223</v>
      </c>
      <c r="AI219" s="9">
        <v>9</v>
      </c>
      <c r="AJ219" s="9">
        <f t="shared" si="161"/>
        <v>2213</v>
      </c>
      <c r="AL219" s="7">
        <v>9.8450000000000006</v>
      </c>
      <c r="AM219" s="7">
        <f t="shared" si="179"/>
        <v>24.155000000000001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0</v>
      </c>
      <c r="AU219" s="9">
        <v>1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185"/>
        <v>0.19249999999999998</v>
      </c>
      <c r="BC219" s="39">
        <v>0.28999999999999998</v>
      </c>
      <c r="BD219" s="39">
        <v>0.32500000000000001</v>
      </c>
      <c r="BE219" s="59">
        <f t="shared" si="186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167"/>
        <v>1</v>
      </c>
      <c r="BQ219">
        <v>0.38</v>
      </c>
      <c r="BR219" s="54">
        <v>0.62</v>
      </c>
      <c r="BT219" s="18"/>
      <c r="BU219">
        <f t="shared" si="187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8">
        <v>0</v>
      </c>
      <c r="CS219">
        <v>0</v>
      </c>
      <c r="CT219">
        <v>0</v>
      </c>
      <c r="CU219">
        <v>1</v>
      </c>
      <c r="CV219" s="18">
        <v>0</v>
      </c>
      <c r="CW219">
        <v>0</v>
      </c>
      <c r="CX219">
        <v>0</v>
      </c>
      <c r="CY219">
        <v>0</v>
      </c>
      <c r="CZ219">
        <v>0</v>
      </c>
      <c r="DA219" s="18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 s="18">
        <v>0</v>
      </c>
      <c r="DN219" s="18"/>
      <c r="DS219" s="43" t="s">
        <v>397</v>
      </c>
    </row>
    <row r="220" spans="1:123" x14ac:dyDescent="0.25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180"/>
        <v>3.4224550898203594</v>
      </c>
      <c r="H220" s="16">
        <f t="shared" si="181"/>
        <v>4.6275449101796413</v>
      </c>
      <c r="I220" s="11">
        <f t="shared" si="169"/>
        <v>0.1405888277505167</v>
      </c>
      <c r="J220" s="39">
        <f t="shared" si="170"/>
        <v>2.1046231699179154E-2</v>
      </c>
      <c r="K220" s="39">
        <f t="shared" si="182"/>
        <v>47.514444119656922</v>
      </c>
      <c r="L220" s="39">
        <f t="shared" si="183"/>
        <v>0.11954259605133755</v>
      </c>
      <c r="M220" s="39">
        <f t="shared" si="184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1</v>
      </c>
      <c r="AF220" s="9">
        <v>0</v>
      </c>
      <c r="AG220" s="9">
        <v>0</v>
      </c>
      <c r="AH220" s="8">
        <v>2223</v>
      </c>
      <c r="AI220" s="9">
        <v>9</v>
      </c>
      <c r="AJ220" s="9">
        <f t="shared" si="161"/>
        <v>2213</v>
      </c>
      <c r="AL220" s="7">
        <v>9.8450000000000006</v>
      </c>
      <c r="AM220" s="7">
        <f t="shared" si="179"/>
        <v>24.155000000000001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0</v>
      </c>
      <c r="AU220" s="9">
        <v>1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185"/>
        <v>0.19249999999999998</v>
      </c>
      <c r="BC220" s="39">
        <v>0.28999999999999998</v>
      </c>
      <c r="BD220" s="39">
        <v>0.32500000000000001</v>
      </c>
      <c r="BE220" s="59">
        <f t="shared" si="186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167"/>
        <v>1</v>
      </c>
      <c r="BQ220">
        <v>0.38</v>
      </c>
      <c r="BR220" s="54">
        <v>0.62</v>
      </c>
      <c r="BT220" s="18"/>
      <c r="BU220">
        <f t="shared" si="187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s="18">
        <v>0</v>
      </c>
      <c r="CS220">
        <v>0</v>
      </c>
      <c r="CT220">
        <v>0</v>
      </c>
      <c r="CU220">
        <v>1</v>
      </c>
      <c r="CV220" s="18">
        <v>0</v>
      </c>
      <c r="CW220">
        <v>0</v>
      </c>
      <c r="CX220">
        <v>0</v>
      </c>
      <c r="CY220">
        <v>0</v>
      </c>
      <c r="CZ220">
        <v>0</v>
      </c>
      <c r="DA220" s="18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 s="18">
        <v>0</v>
      </c>
      <c r="DN220" s="18"/>
      <c r="DS220" s="43" t="s">
        <v>397</v>
      </c>
    </row>
    <row r="221" spans="1:123" x14ac:dyDescent="0.25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180"/>
        <v>10.018489871086555</v>
      </c>
      <c r="H221" s="16">
        <f t="shared" si="181"/>
        <v>14.541510128913441</v>
      </c>
      <c r="I221" s="11">
        <f t="shared" si="169"/>
        <v>0.11466610641194247</v>
      </c>
      <c r="J221" s="39">
        <f t="shared" si="170"/>
        <v>2.1117146668866014E-2</v>
      </c>
      <c r="K221" s="39">
        <f t="shared" si="182"/>
        <v>47.354882536017342</v>
      </c>
      <c r="L221" s="39">
        <f t="shared" si="183"/>
        <v>9.3548959743076449E-2</v>
      </c>
      <c r="M221" s="39">
        <f t="shared" si="184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1</v>
      </c>
      <c r="AF221" s="9">
        <v>0</v>
      </c>
      <c r="AG221" s="9">
        <v>0</v>
      </c>
      <c r="AH221" s="8">
        <v>2223</v>
      </c>
      <c r="AI221" s="9">
        <v>9</v>
      </c>
      <c r="AJ221" s="9">
        <f t="shared" si="161"/>
        <v>2213</v>
      </c>
      <c r="AL221" s="7">
        <v>9.8450000000000006</v>
      </c>
      <c r="AM221" s="7">
        <f t="shared" si="179"/>
        <v>24.155000000000001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0</v>
      </c>
      <c r="AU221" s="9">
        <v>1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185"/>
        <v>0.19249999999999998</v>
      </c>
      <c r="BC221" s="39">
        <v>0.28999999999999998</v>
      </c>
      <c r="BD221" s="39">
        <v>0.32500000000000001</v>
      </c>
      <c r="BE221" s="59">
        <f t="shared" si="186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167"/>
        <v>1</v>
      </c>
      <c r="BQ221">
        <v>0.38</v>
      </c>
      <c r="BR221" s="54">
        <v>0.62</v>
      </c>
      <c r="BT221" s="18"/>
      <c r="BU221">
        <f t="shared" si="187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8">
        <v>0</v>
      </c>
      <c r="CS221">
        <v>0</v>
      </c>
      <c r="CT221">
        <v>0</v>
      </c>
      <c r="CU221">
        <v>1</v>
      </c>
      <c r="CV221" s="18">
        <v>0</v>
      </c>
      <c r="CW221">
        <v>0</v>
      </c>
      <c r="CX221">
        <v>0</v>
      </c>
      <c r="CY221">
        <v>0</v>
      </c>
      <c r="CZ221">
        <v>0</v>
      </c>
      <c r="DA221" s="18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 s="18">
        <v>0</v>
      </c>
      <c r="DN221" s="18"/>
      <c r="DS221" s="43" t="s">
        <v>397</v>
      </c>
    </row>
    <row r="222" spans="1:123" x14ac:dyDescent="0.25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180"/>
        <v>13.061815561959655</v>
      </c>
      <c r="H222" s="16">
        <f t="shared" si="181"/>
        <v>23.638184438040348</v>
      </c>
      <c r="I222" s="11">
        <f t="shared" si="169"/>
        <v>7.3563176755564369E-2</v>
      </c>
      <c r="J222" s="39">
        <f t="shared" si="170"/>
        <v>2.1199762753764943E-2</v>
      </c>
      <c r="K222" s="39">
        <f t="shared" si="182"/>
        <v>47.17033919742363</v>
      </c>
      <c r="L222" s="39">
        <f t="shared" si="183"/>
        <v>5.2363414001799426E-2</v>
      </c>
      <c r="M222" s="39">
        <f t="shared" si="184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1</v>
      </c>
      <c r="AF222" s="9">
        <v>0</v>
      </c>
      <c r="AG222" s="9">
        <v>0</v>
      </c>
      <c r="AH222" s="8">
        <v>2223</v>
      </c>
      <c r="AI222" s="9">
        <v>9</v>
      </c>
      <c r="AJ222" s="9">
        <f t="shared" si="161"/>
        <v>2213</v>
      </c>
      <c r="AL222" s="7">
        <v>9.8450000000000006</v>
      </c>
      <c r="AM222" s="7">
        <f t="shared" si="179"/>
        <v>24.155000000000001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0</v>
      </c>
      <c r="AU222" s="9">
        <v>1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185"/>
        <v>0.19249999999999998</v>
      </c>
      <c r="BC222" s="39">
        <v>0.28999999999999998</v>
      </c>
      <c r="BD222" s="39">
        <v>0.32500000000000001</v>
      </c>
      <c r="BE222" s="59">
        <f t="shared" si="186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167"/>
        <v>1</v>
      </c>
      <c r="BQ222">
        <v>0.38</v>
      </c>
      <c r="BR222" s="54">
        <v>0.62</v>
      </c>
      <c r="BT222" s="18"/>
      <c r="BU222">
        <f t="shared" si="187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s="18">
        <v>0</v>
      </c>
      <c r="CS222">
        <v>0</v>
      </c>
      <c r="CT222">
        <v>0</v>
      </c>
      <c r="CU222">
        <v>1</v>
      </c>
      <c r="CV222" s="18">
        <v>0</v>
      </c>
      <c r="CW222">
        <v>0</v>
      </c>
      <c r="CX222">
        <v>0</v>
      </c>
      <c r="CY222">
        <v>0</v>
      </c>
      <c r="CZ222">
        <v>0</v>
      </c>
      <c r="DA222" s="18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 s="18">
        <v>0</v>
      </c>
      <c r="DN222" s="18"/>
      <c r="DS222" s="43" t="s">
        <v>397</v>
      </c>
    </row>
    <row r="223" spans="1:123" x14ac:dyDescent="0.25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180"/>
        <v>-0.12857142857142856</v>
      </c>
      <c r="H223" s="16">
        <f t="shared" si="181"/>
        <v>2.7285714285714286</v>
      </c>
      <c r="I223" s="11">
        <f t="shared" si="169"/>
        <v>2.1987937949940178E-2</v>
      </c>
      <c r="J223" s="39">
        <f t="shared" si="170"/>
        <v>2.4162569175758434E-2</v>
      </c>
      <c r="K223" s="39">
        <f t="shared" si="182"/>
        <v>41.386327452432887</v>
      </c>
      <c r="L223" s="39">
        <f t="shared" si="183"/>
        <v>-2.1746312258182562E-3</v>
      </c>
      <c r="M223" s="39">
        <f t="shared" si="184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1</v>
      </c>
      <c r="AF223" s="9">
        <v>0</v>
      </c>
      <c r="AG223" s="9">
        <v>0</v>
      </c>
      <c r="AH223" s="8">
        <v>1722</v>
      </c>
      <c r="AI223" s="9">
        <v>9</v>
      </c>
      <c r="AJ223" s="9">
        <f t="shared" si="161"/>
        <v>1712</v>
      </c>
      <c r="AL223" s="7">
        <v>10.525</v>
      </c>
      <c r="AM223" s="7">
        <f t="shared" si="179"/>
        <v>23.475000000000001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0</v>
      </c>
      <c r="AU223" s="9">
        <v>1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185"/>
        <v>0.12</v>
      </c>
      <c r="BC223" s="39">
        <v>0.23</v>
      </c>
      <c r="BD223" s="39">
        <v>0.53</v>
      </c>
      <c r="BE223" s="59">
        <f t="shared" si="186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167"/>
        <v>0</v>
      </c>
      <c r="BQ223">
        <v>0.31</v>
      </c>
      <c r="BR223" s="54">
        <v>0.69</v>
      </c>
      <c r="BT223" s="18"/>
      <c r="BU223">
        <f t="shared" si="187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s="18">
        <v>0</v>
      </c>
      <c r="CS223">
        <v>0</v>
      </c>
      <c r="CT223">
        <v>0</v>
      </c>
      <c r="CU223">
        <v>1</v>
      </c>
      <c r="CV223" s="18">
        <v>0</v>
      </c>
      <c r="CW223">
        <v>0</v>
      </c>
      <c r="CX223">
        <v>0</v>
      </c>
      <c r="CY223">
        <v>0</v>
      </c>
      <c r="CZ223">
        <v>0</v>
      </c>
      <c r="DA223" s="18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 s="18">
        <v>0</v>
      </c>
      <c r="DN223" s="18"/>
      <c r="DS223" s="43" t="s">
        <v>397</v>
      </c>
    </row>
    <row r="224" spans="1:123" x14ac:dyDescent="0.25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180"/>
        <v>4.1306994818652845</v>
      </c>
      <c r="H224" s="16">
        <f t="shared" si="181"/>
        <v>7.0193005181347141</v>
      </c>
      <c r="I224" s="11">
        <f t="shared" si="169"/>
        <v>9.2886748403319508E-2</v>
      </c>
      <c r="J224" s="39">
        <f t="shared" si="170"/>
        <v>2.4063924456818524E-2</v>
      </c>
      <c r="K224" s="39">
        <f t="shared" si="182"/>
        <v>41.555981518910123</v>
      </c>
      <c r="L224" s="39">
        <f t="shared" si="183"/>
        <v>6.882282394650098E-2</v>
      </c>
      <c r="M224" s="39">
        <f t="shared" si="184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1</v>
      </c>
      <c r="AF224" s="9">
        <v>0</v>
      </c>
      <c r="AG224" s="9">
        <v>0</v>
      </c>
      <c r="AH224" s="8">
        <v>1722</v>
      </c>
      <c r="AI224" s="9">
        <v>9</v>
      </c>
      <c r="AJ224" s="9">
        <f t="shared" si="161"/>
        <v>1712</v>
      </c>
      <c r="AL224" s="7">
        <v>10.525</v>
      </c>
      <c r="AM224" s="7">
        <f t="shared" si="179"/>
        <v>23.475000000000001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0</v>
      </c>
      <c r="AU224" s="9">
        <v>1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185"/>
        <v>0.12</v>
      </c>
      <c r="BC224" s="39">
        <v>0.23</v>
      </c>
      <c r="BD224" s="39">
        <v>0.53</v>
      </c>
      <c r="BE224" s="59">
        <f t="shared" si="186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167"/>
        <v>0</v>
      </c>
      <c r="BQ224">
        <v>0.31</v>
      </c>
      <c r="BR224" s="54">
        <v>0.69</v>
      </c>
      <c r="BT224" s="18"/>
      <c r="BU224">
        <f t="shared" si="187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s="18">
        <v>0</v>
      </c>
      <c r="CS224">
        <v>0</v>
      </c>
      <c r="CT224">
        <v>0</v>
      </c>
      <c r="CU224">
        <v>1</v>
      </c>
      <c r="CV224" s="18">
        <v>0</v>
      </c>
      <c r="CW224">
        <v>0</v>
      </c>
      <c r="CX224">
        <v>0</v>
      </c>
      <c r="CY224">
        <v>0</v>
      </c>
      <c r="CZ224">
        <v>0</v>
      </c>
      <c r="DA224" s="18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18">
        <v>0</v>
      </c>
      <c r="DN224" s="18"/>
      <c r="DS224" s="43" t="s">
        <v>397</v>
      </c>
    </row>
    <row r="225" spans="1:123" x14ac:dyDescent="0.25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180"/>
        <v>4.3682242990654201</v>
      </c>
      <c r="H225" s="16">
        <f t="shared" si="181"/>
        <v>7.0317757009345785</v>
      </c>
      <c r="I225" s="11">
        <f t="shared" si="169"/>
        <v>0.10289179789375939</v>
      </c>
      <c r="J225" s="39">
        <f t="shared" si="170"/>
        <v>2.4040139694803595E-2</v>
      </c>
      <c r="K225" s="39">
        <f t="shared" si="182"/>
        <v>41.59709605248905</v>
      </c>
      <c r="L225" s="39">
        <f t="shared" si="183"/>
        <v>7.8851658198955801E-2</v>
      </c>
      <c r="M225" s="39">
        <f t="shared" si="184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1</v>
      </c>
      <c r="AF225" s="9">
        <v>0</v>
      </c>
      <c r="AG225" s="9">
        <v>0</v>
      </c>
      <c r="AH225" s="8">
        <v>1722</v>
      </c>
      <c r="AI225" s="9">
        <v>9</v>
      </c>
      <c r="AJ225" s="9">
        <f t="shared" si="161"/>
        <v>1712</v>
      </c>
      <c r="AL225" s="7">
        <v>10.525</v>
      </c>
      <c r="AM225" s="7">
        <f t="shared" si="179"/>
        <v>23.475000000000001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0</v>
      </c>
      <c r="AU225" s="9">
        <v>1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185"/>
        <v>0.12</v>
      </c>
      <c r="BC225" s="39">
        <v>0.23</v>
      </c>
      <c r="BD225" s="39">
        <v>0.53</v>
      </c>
      <c r="BE225" s="59">
        <f t="shared" si="186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167"/>
        <v>0</v>
      </c>
      <c r="BQ225">
        <v>0.31</v>
      </c>
      <c r="BR225" s="54">
        <v>0.69</v>
      </c>
      <c r="BT225" s="18"/>
      <c r="BU225">
        <f t="shared" si="187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s="18">
        <v>0</v>
      </c>
      <c r="CS225">
        <v>0</v>
      </c>
      <c r="CT225">
        <v>0</v>
      </c>
      <c r="CU225">
        <v>1</v>
      </c>
      <c r="CV225" s="18">
        <v>0</v>
      </c>
      <c r="CW225">
        <v>0</v>
      </c>
      <c r="CX225">
        <v>0</v>
      </c>
      <c r="CY225">
        <v>0</v>
      </c>
      <c r="CZ225">
        <v>0</v>
      </c>
      <c r="DA225" s="18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 s="18">
        <v>0</v>
      </c>
      <c r="DN225" s="18"/>
      <c r="DS225" s="43" t="s">
        <v>397</v>
      </c>
    </row>
    <row r="226" spans="1:123" x14ac:dyDescent="0.25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180"/>
        <v>14.809318996415772</v>
      </c>
      <c r="H226" s="16">
        <f t="shared" si="181"/>
        <v>22.924014336917562</v>
      </c>
      <c r="I226" s="11">
        <f t="shared" si="169"/>
        <v>0.11168007204614576</v>
      </c>
      <c r="J226" s="39">
        <f t="shared" si="170"/>
        <v>2.4017219794870051E-2</v>
      </c>
      <c r="K226" s="39">
        <f t="shared" si="182"/>
        <v>41.636792623832115</v>
      </c>
      <c r="L226" s="39">
        <f t="shared" si="183"/>
        <v>8.7662852251275708E-2</v>
      </c>
      <c r="M226" s="39">
        <f t="shared" si="184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1</v>
      </c>
      <c r="AF226" s="9">
        <v>0</v>
      </c>
      <c r="AG226" s="9">
        <v>0</v>
      </c>
      <c r="AH226" s="8">
        <v>1722</v>
      </c>
      <c r="AI226" s="9">
        <v>9</v>
      </c>
      <c r="AJ226" s="9">
        <f t="shared" si="161"/>
        <v>1712</v>
      </c>
      <c r="AL226" s="7">
        <v>10.53</v>
      </c>
      <c r="AM226" s="7">
        <f t="shared" si="179"/>
        <v>23.47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0</v>
      </c>
      <c r="AU226" s="9">
        <v>1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186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167"/>
        <v>0</v>
      </c>
      <c r="BQ226">
        <v>0.31</v>
      </c>
      <c r="BR226" s="54">
        <v>0.69</v>
      </c>
      <c r="BT226" s="18"/>
      <c r="BU226">
        <f t="shared" si="187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18">
        <v>0</v>
      </c>
      <c r="CS226">
        <v>0</v>
      </c>
      <c r="CT226">
        <v>0</v>
      </c>
      <c r="CU226">
        <v>1</v>
      </c>
      <c r="CV226" s="18">
        <v>0</v>
      </c>
      <c r="CW226">
        <v>0</v>
      </c>
      <c r="CX226">
        <v>0</v>
      </c>
      <c r="CY226">
        <v>0</v>
      </c>
      <c r="CZ226">
        <v>0</v>
      </c>
      <c r="DA226" s="18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 s="18">
        <v>0</v>
      </c>
      <c r="DN226" s="18"/>
      <c r="DS226" s="43" t="s">
        <v>397</v>
      </c>
    </row>
    <row r="227" spans="1:123" x14ac:dyDescent="0.25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188">D227-E227</f>
        <v>2.3401907356948231</v>
      </c>
      <c r="H227" s="16">
        <f t="shared" ref="H227:H228" si="189">D227+E227</f>
        <v>4.0931425976385105</v>
      </c>
      <c r="I227" s="11">
        <f t="shared" si="169"/>
        <v>6.5656535286206769E-2</v>
      </c>
      <c r="J227" s="39">
        <f t="shared" si="170"/>
        <v>1.7890064110683043E-2</v>
      </c>
      <c r="K227" s="39">
        <f t="shared" si="182"/>
        <v>55.896948932835322</v>
      </c>
      <c r="L227" s="39">
        <f t="shared" si="183"/>
        <v>4.7766471175523725E-2</v>
      </c>
      <c r="M227" s="39">
        <f t="shared" si="184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1</v>
      </c>
      <c r="AF227" s="9">
        <v>0</v>
      </c>
      <c r="AG227" s="9">
        <v>0</v>
      </c>
      <c r="AH227" s="8">
        <v>3124</v>
      </c>
      <c r="AI227" s="9">
        <v>12</v>
      </c>
      <c r="AJ227" s="9">
        <f t="shared" si="161"/>
        <v>3111</v>
      </c>
      <c r="AL227" s="7">
        <v>9.8249999999999993</v>
      </c>
      <c r="AM227" s="7">
        <f t="shared" si="179"/>
        <v>24.175000000000001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0</v>
      </c>
      <c r="AU227" s="9">
        <v>1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167"/>
        <v>1</v>
      </c>
      <c r="BQ227">
        <v>0.38</v>
      </c>
      <c r="BR227" s="54">
        <v>0.62</v>
      </c>
      <c r="BT227" s="18"/>
      <c r="BU227">
        <f t="shared" si="187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8">
        <v>0</v>
      </c>
      <c r="CS227">
        <v>0</v>
      </c>
      <c r="CT227">
        <v>1</v>
      </c>
      <c r="CU227">
        <v>0</v>
      </c>
      <c r="CV227" s="18">
        <v>0</v>
      </c>
      <c r="CW227">
        <v>1</v>
      </c>
      <c r="CX227">
        <v>0</v>
      </c>
      <c r="CY227">
        <v>0</v>
      </c>
      <c r="CZ227">
        <v>0</v>
      </c>
      <c r="DA227" s="18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 s="18">
        <v>0</v>
      </c>
      <c r="DN227" s="18"/>
      <c r="DS227" s="43" t="s">
        <v>397</v>
      </c>
    </row>
    <row r="228" spans="1:123" x14ac:dyDescent="0.25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188"/>
        <v>3.0583892617449671</v>
      </c>
      <c r="H228" s="16">
        <f t="shared" si="189"/>
        <v>4.2916107382550344</v>
      </c>
      <c r="I228" s="11">
        <f t="shared" si="169"/>
        <v>0.10625048008086853</v>
      </c>
      <c r="J228" s="39">
        <f t="shared" si="170"/>
        <v>1.7827261758534989E-2</v>
      </c>
      <c r="K228" s="39">
        <f t="shared" si="182"/>
        <v>56.093864192084325</v>
      </c>
      <c r="L228" s="39">
        <f t="shared" si="183"/>
        <v>8.8423218322333547E-2</v>
      </c>
      <c r="M228" s="39">
        <f t="shared" si="184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1</v>
      </c>
      <c r="AF228" s="9">
        <v>0</v>
      </c>
      <c r="AG228" s="9">
        <v>0</v>
      </c>
      <c r="AH228" s="8">
        <v>3124</v>
      </c>
      <c r="AI228" s="9">
        <v>12</v>
      </c>
      <c r="AJ228" s="9">
        <f t="shared" si="161"/>
        <v>3111</v>
      </c>
      <c r="AL228" s="7">
        <v>9.8249999999999993</v>
      </c>
      <c r="AM228" s="7">
        <f t="shared" si="179"/>
        <v>24.175000000000001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0</v>
      </c>
      <c r="AU228" s="9">
        <v>1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190">(1-BC228-BD228)/2</f>
        <v>0.26250000000000001</v>
      </c>
      <c r="BC228" s="39">
        <v>0.25</v>
      </c>
      <c r="BD228" s="39">
        <v>0.22500000000000001</v>
      </c>
      <c r="BE228" s="59">
        <f t="shared" ref="BE228:BE230" si="191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167"/>
        <v>1</v>
      </c>
      <c r="BQ228">
        <v>0.38</v>
      </c>
      <c r="BR228" s="54">
        <v>0.62</v>
      </c>
      <c r="BT228" s="18"/>
      <c r="BU228">
        <f t="shared" si="187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s="18">
        <v>0</v>
      </c>
      <c r="CS228">
        <v>0</v>
      </c>
      <c r="CT228">
        <v>1</v>
      </c>
      <c r="CU228">
        <v>0</v>
      </c>
      <c r="CV228" s="18">
        <v>0</v>
      </c>
      <c r="CW228">
        <v>1</v>
      </c>
      <c r="CX228">
        <v>0</v>
      </c>
      <c r="CY228">
        <v>0</v>
      </c>
      <c r="CZ228">
        <v>0</v>
      </c>
      <c r="DA228" s="1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 s="18">
        <v>0</v>
      </c>
      <c r="DN228" s="18"/>
      <c r="DS228" s="43" t="s">
        <v>397</v>
      </c>
    </row>
    <row r="229" spans="1:123" x14ac:dyDescent="0.25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192">D229-E229</f>
        <v>5.7364620938628139</v>
      </c>
      <c r="H229" s="16">
        <f t="shared" ref="H229:H258" si="193">D229+E229</f>
        <v>8.2635379061371825</v>
      </c>
      <c r="I229" s="11">
        <f t="shared" si="169"/>
        <v>9.8838919550565105E-2</v>
      </c>
      <c r="J229" s="39">
        <f t="shared" si="170"/>
        <v>1.7840960207683235E-2</v>
      </c>
      <c r="K229" s="39">
        <f t="shared" ref="K229:K278" si="194">IFERROR(1/J229, "X")</f>
        <v>56.050794820412669</v>
      </c>
      <c r="L229" s="39">
        <f t="shared" ref="L229:L278" si="195">IFERROR(I229-J229, "X")</f>
        <v>8.099795934288187E-2</v>
      </c>
      <c r="M229" s="39">
        <f t="shared" ref="M229:M278" si="196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1</v>
      </c>
      <c r="AF229" s="9">
        <v>0</v>
      </c>
      <c r="AG229" s="9">
        <v>0</v>
      </c>
      <c r="AH229" s="8">
        <v>3124</v>
      </c>
      <c r="AI229" s="9">
        <v>12</v>
      </c>
      <c r="AJ229" s="9">
        <f t="shared" ref="AJ229:AJ327" si="197">AH229-AI229-1</f>
        <v>3111</v>
      </c>
      <c r="AL229" s="7">
        <v>9.8249999999999993</v>
      </c>
      <c r="AM229" s="7">
        <f t="shared" si="179"/>
        <v>24.175000000000001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0</v>
      </c>
      <c r="AU229" s="9">
        <v>1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190"/>
        <v>0.26250000000000001</v>
      </c>
      <c r="BC229" s="39">
        <v>0.25</v>
      </c>
      <c r="BD229" s="39">
        <v>0.22500000000000001</v>
      </c>
      <c r="BE229" s="59">
        <f t="shared" si="191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167"/>
        <v>1</v>
      </c>
      <c r="BQ229">
        <v>0.38</v>
      </c>
      <c r="BR229" s="54">
        <v>0.62</v>
      </c>
      <c r="BT229" s="18"/>
      <c r="BU229">
        <f t="shared" si="187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8">
        <v>0</v>
      </c>
      <c r="CS229">
        <v>0</v>
      </c>
      <c r="CT229">
        <v>1</v>
      </c>
      <c r="CU229">
        <v>0</v>
      </c>
      <c r="CV229" s="18">
        <v>0</v>
      </c>
      <c r="CW229">
        <v>1</v>
      </c>
      <c r="CX229">
        <v>0</v>
      </c>
      <c r="CY229">
        <v>0</v>
      </c>
      <c r="CZ229">
        <v>0</v>
      </c>
      <c r="DA229" s="18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 s="18">
        <v>0</v>
      </c>
      <c r="DN229" s="18"/>
      <c r="DS229" s="43" t="s">
        <v>397</v>
      </c>
    </row>
    <row r="230" spans="1:123" x14ac:dyDescent="0.25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192"/>
        <v>7.8221881390593051</v>
      </c>
      <c r="H230" s="16">
        <f t="shared" si="193"/>
        <v>14.744478527607365</v>
      </c>
      <c r="I230" s="11">
        <f t="shared" si="169"/>
        <v>5.834814507735156E-2</v>
      </c>
      <c r="J230" s="39">
        <f t="shared" si="170"/>
        <v>1.7898204011457534E-2</v>
      </c>
      <c r="K230" s="39">
        <f t="shared" si="194"/>
        <v>55.871527632596546</v>
      </c>
      <c r="L230" s="39">
        <f t="shared" si="195"/>
        <v>4.0449941065894029E-2</v>
      </c>
      <c r="M230" s="39">
        <f t="shared" si="196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1</v>
      </c>
      <c r="AF230" s="9">
        <v>0</v>
      </c>
      <c r="AG230" s="9">
        <v>0</v>
      </c>
      <c r="AH230" s="8">
        <v>3124</v>
      </c>
      <c r="AI230" s="9">
        <v>12</v>
      </c>
      <c r="AJ230" s="9">
        <f t="shared" si="197"/>
        <v>3111</v>
      </c>
      <c r="AL230" s="7">
        <v>9.8249999999999993</v>
      </c>
      <c r="AM230" s="7">
        <f t="shared" si="179"/>
        <v>24.175000000000001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0</v>
      </c>
      <c r="AU230" s="9">
        <v>1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190"/>
        <v>0.26250000000000001</v>
      </c>
      <c r="BC230" s="39">
        <v>0.25</v>
      </c>
      <c r="BD230" s="39">
        <v>0.22500000000000001</v>
      </c>
      <c r="BE230" s="59">
        <f t="shared" si="191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167"/>
        <v>1</v>
      </c>
      <c r="BQ230">
        <v>0.38</v>
      </c>
      <c r="BR230" s="54">
        <v>0.62</v>
      </c>
      <c r="BT230" s="18"/>
      <c r="BU230">
        <f t="shared" si="187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18">
        <v>0</v>
      </c>
      <c r="CS230">
        <v>0</v>
      </c>
      <c r="CT230">
        <v>1</v>
      </c>
      <c r="CU230">
        <v>0</v>
      </c>
      <c r="CV230" s="18">
        <v>0</v>
      </c>
      <c r="CW230">
        <v>1</v>
      </c>
      <c r="CX230">
        <v>0</v>
      </c>
      <c r="CY230">
        <v>0</v>
      </c>
      <c r="CZ230">
        <v>0</v>
      </c>
      <c r="DA230" s="18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18">
        <v>0</v>
      </c>
      <c r="DN230" s="18"/>
      <c r="DS230" s="43" t="s">
        <v>397</v>
      </c>
    </row>
    <row r="231" spans="1:123" x14ac:dyDescent="0.25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192"/>
        <v>2.4989690721649489</v>
      </c>
      <c r="H231" s="16">
        <f t="shared" si="193"/>
        <v>4.2343642611683858</v>
      </c>
      <c r="I231" s="11">
        <f t="shared" si="169"/>
        <v>6.9307217002947966E-2</v>
      </c>
      <c r="J231" s="39">
        <f t="shared" si="170"/>
        <v>1.7862684794574219E-2</v>
      </c>
      <c r="K231" s="39">
        <f t="shared" si="194"/>
        <v>55.982625876248427</v>
      </c>
      <c r="L231" s="39">
        <f t="shared" si="195"/>
        <v>5.144453220837375E-2</v>
      </c>
      <c r="M231" s="39">
        <f t="shared" si="196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1</v>
      </c>
      <c r="AF231" s="9">
        <v>0</v>
      </c>
      <c r="AG231" s="9">
        <v>0</v>
      </c>
      <c r="AH231" s="8">
        <v>3132</v>
      </c>
      <c r="AI231" s="9">
        <v>12</v>
      </c>
      <c r="AJ231" s="9">
        <f t="shared" si="197"/>
        <v>3119</v>
      </c>
      <c r="AL231" s="7">
        <v>9.8249999999999993</v>
      </c>
      <c r="AM231" s="7">
        <f t="shared" si="179"/>
        <v>24.175000000000001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0</v>
      </c>
      <c r="AU231" s="9">
        <v>1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167"/>
        <v>1</v>
      </c>
      <c r="BQ231">
        <v>0.38</v>
      </c>
      <c r="BR231" s="54">
        <v>0.62</v>
      </c>
      <c r="BT231" s="18"/>
      <c r="BU231">
        <f t="shared" si="187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s="18">
        <v>0</v>
      </c>
      <c r="CS231">
        <v>0</v>
      </c>
      <c r="CT231">
        <v>1</v>
      </c>
      <c r="CU231">
        <v>0</v>
      </c>
      <c r="CV231" s="18">
        <v>0</v>
      </c>
      <c r="CW231">
        <v>1</v>
      </c>
      <c r="CX231">
        <v>0</v>
      </c>
      <c r="CY231">
        <v>0</v>
      </c>
      <c r="CZ231">
        <v>0</v>
      </c>
      <c r="DA231" s="18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 s="18">
        <v>0</v>
      </c>
      <c r="DN231" s="18"/>
      <c r="DS231" s="43" t="s">
        <v>397</v>
      </c>
    </row>
    <row r="232" spans="1:123" x14ac:dyDescent="0.25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192"/>
        <v>3.0193548387096767</v>
      </c>
      <c r="H232" s="16">
        <f t="shared" si="193"/>
        <v>4.1806451612903217</v>
      </c>
      <c r="I232" s="11">
        <f t="shared" si="169"/>
        <v>0.11033775320857062</v>
      </c>
      <c r="J232" s="39">
        <f t="shared" si="170"/>
        <v>1.7796411807833971E-2</v>
      </c>
      <c r="K232" s="39">
        <f t="shared" si="194"/>
        <v>56.191102498527286</v>
      </c>
      <c r="L232" s="39">
        <f t="shared" si="195"/>
        <v>9.2541341400736638E-2</v>
      </c>
      <c r="M232" s="39">
        <f t="shared" si="196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1</v>
      </c>
      <c r="AF232" s="9">
        <v>0</v>
      </c>
      <c r="AG232" s="9">
        <v>0</v>
      </c>
      <c r="AH232" s="8">
        <v>3132</v>
      </c>
      <c r="AI232" s="9">
        <v>12</v>
      </c>
      <c r="AJ232" s="9">
        <f t="shared" si="197"/>
        <v>3119</v>
      </c>
      <c r="AL232" s="7">
        <v>9.8249999999999993</v>
      </c>
      <c r="AM232" s="7">
        <f t="shared" si="179"/>
        <v>24.175000000000001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0</v>
      </c>
      <c r="AU232" s="9">
        <v>1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198">(1-BC232-BD232)/2</f>
        <v>0.26250000000000001</v>
      </c>
      <c r="BC232" s="39">
        <v>0.25</v>
      </c>
      <c r="BD232" s="39">
        <v>0.22500000000000001</v>
      </c>
      <c r="BE232" s="59">
        <f t="shared" ref="BE232:BE250" si="199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167"/>
        <v>1</v>
      </c>
      <c r="BQ232">
        <v>0.38</v>
      </c>
      <c r="BR232" s="54">
        <v>0.62</v>
      </c>
      <c r="BT232" s="18"/>
      <c r="BU232">
        <f t="shared" si="187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18">
        <v>0</v>
      </c>
      <c r="CS232">
        <v>0</v>
      </c>
      <c r="CT232">
        <v>1</v>
      </c>
      <c r="CU232">
        <v>0</v>
      </c>
      <c r="CV232" s="18">
        <v>0</v>
      </c>
      <c r="CW232">
        <v>1</v>
      </c>
      <c r="CX232">
        <v>0</v>
      </c>
      <c r="CY232">
        <v>0</v>
      </c>
      <c r="CZ232">
        <v>0</v>
      </c>
      <c r="DA232" s="18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 s="18">
        <v>0</v>
      </c>
      <c r="DN232" s="18"/>
      <c r="DS232" s="43" t="s">
        <v>397</v>
      </c>
    </row>
    <row r="233" spans="1:123" x14ac:dyDescent="0.25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192"/>
        <v>5.7073179396092346</v>
      </c>
      <c r="H233" s="16">
        <f t="shared" si="193"/>
        <v>8.1726820603907626</v>
      </c>
      <c r="I233" s="11">
        <f t="shared" si="169"/>
        <v>0.10030095821492577</v>
      </c>
      <c r="J233" s="39">
        <f t="shared" si="170"/>
        <v>1.7815445508867808E-2</v>
      </c>
      <c r="K233" s="39">
        <f t="shared" si="194"/>
        <v>56.131068936908733</v>
      </c>
      <c r="L233" s="39">
        <f t="shared" si="195"/>
        <v>8.2485512706057959E-2</v>
      </c>
      <c r="M233" s="39">
        <f t="shared" si="196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1</v>
      </c>
      <c r="AF233" s="9">
        <v>0</v>
      </c>
      <c r="AG233" s="9">
        <v>0</v>
      </c>
      <c r="AH233" s="8">
        <v>3132</v>
      </c>
      <c r="AI233" s="9">
        <v>12</v>
      </c>
      <c r="AJ233" s="9">
        <f t="shared" si="197"/>
        <v>3119</v>
      </c>
      <c r="AL233" s="7">
        <v>9.8249999999999993</v>
      </c>
      <c r="AM233" s="7">
        <f t="shared" si="179"/>
        <v>24.175000000000001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0</v>
      </c>
      <c r="AU233" s="9">
        <v>1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198"/>
        <v>0.26250000000000001</v>
      </c>
      <c r="BC233" s="39">
        <v>0.25</v>
      </c>
      <c r="BD233" s="39">
        <v>0.22500000000000001</v>
      </c>
      <c r="BE233" s="59">
        <f t="shared" si="199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167"/>
        <v>1</v>
      </c>
      <c r="BQ233">
        <v>0.38</v>
      </c>
      <c r="BR233" s="54">
        <v>0.62</v>
      </c>
      <c r="BT233" s="18"/>
      <c r="BU233">
        <f t="shared" si="187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s="18">
        <v>0</v>
      </c>
      <c r="CS233">
        <v>0</v>
      </c>
      <c r="CT233">
        <v>1</v>
      </c>
      <c r="CU233">
        <v>0</v>
      </c>
      <c r="CV233" s="18">
        <v>0</v>
      </c>
      <c r="CW233">
        <v>1</v>
      </c>
      <c r="CX233">
        <v>0</v>
      </c>
      <c r="CY233">
        <v>0</v>
      </c>
      <c r="CZ233">
        <v>0</v>
      </c>
      <c r="DA233" s="18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 s="18">
        <v>0</v>
      </c>
      <c r="DN233" s="18"/>
      <c r="DS233" s="43" t="s">
        <v>397</v>
      </c>
    </row>
    <row r="234" spans="1:123" x14ac:dyDescent="0.25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192"/>
        <v>8.0140483383685801</v>
      </c>
      <c r="H234" s="16">
        <f t="shared" si="193"/>
        <v>14.952618328298085</v>
      </c>
      <c r="I234" s="11">
        <f t="shared" si="169"/>
        <v>5.9164182853938298E-2</v>
      </c>
      <c r="J234" s="39">
        <f t="shared" si="170"/>
        <v>1.7874375484573501E-2</v>
      </c>
      <c r="K234" s="39">
        <f t="shared" si="194"/>
        <v>55.946010581631292</v>
      </c>
      <c r="L234" s="39">
        <f t="shared" si="195"/>
        <v>4.12898073693648E-2</v>
      </c>
      <c r="M234" s="39">
        <f t="shared" si="196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1</v>
      </c>
      <c r="AF234" s="9">
        <v>0</v>
      </c>
      <c r="AG234" s="9">
        <v>0</v>
      </c>
      <c r="AH234" s="8">
        <v>3132</v>
      </c>
      <c r="AI234" s="9">
        <v>12</v>
      </c>
      <c r="AJ234" s="9">
        <f t="shared" si="197"/>
        <v>3119</v>
      </c>
      <c r="AL234" s="7">
        <v>9.8249999999999993</v>
      </c>
      <c r="AM234" s="7">
        <f t="shared" si="179"/>
        <v>24.175000000000001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0</v>
      </c>
      <c r="AU234" s="9">
        <v>1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198"/>
        <v>0.26250000000000001</v>
      </c>
      <c r="BC234" s="39">
        <v>0.25</v>
      </c>
      <c r="BD234" s="39">
        <v>0.22500000000000001</v>
      </c>
      <c r="BE234" s="59">
        <f t="shared" si="199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167"/>
        <v>1</v>
      </c>
      <c r="BQ234">
        <v>0.38</v>
      </c>
      <c r="BR234" s="54">
        <v>0.62</v>
      </c>
      <c r="BT234" s="18"/>
      <c r="BU234">
        <f t="shared" si="187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s="18">
        <v>0</v>
      </c>
      <c r="CS234">
        <v>0</v>
      </c>
      <c r="CT234">
        <v>1</v>
      </c>
      <c r="CU234">
        <v>0</v>
      </c>
      <c r="CV234" s="18">
        <v>0</v>
      </c>
      <c r="CW234">
        <v>1</v>
      </c>
      <c r="CX234">
        <v>0</v>
      </c>
      <c r="CY234">
        <v>0</v>
      </c>
      <c r="CZ234">
        <v>0</v>
      </c>
      <c r="DA234" s="18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 s="18">
        <v>0</v>
      </c>
      <c r="DN234" s="18"/>
      <c r="DS234" s="43" t="s">
        <v>397</v>
      </c>
    </row>
    <row r="235" spans="1:123" x14ac:dyDescent="0.25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192"/>
        <v>-0.54999999999999993</v>
      </c>
      <c r="H235" s="16">
        <f t="shared" si="193"/>
        <v>1.1166666666666667</v>
      </c>
      <c r="I235" s="11">
        <f t="shared" si="169"/>
        <v>5.9239242863641309E-3</v>
      </c>
      <c r="J235" s="39">
        <f t="shared" si="170"/>
        <v>1.7423306724600386E-2</v>
      </c>
      <c r="K235" s="39">
        <f t="shared" si="194"/>
        <v>57.394386485091026</v>
      </c>
      <c r="L235" s="39">
        <f t="shared" si="195"/>
        <v>-1.1499382438236255E-2</v>
      </c>
      <c r="M235" s="39">
        <f t="shared" si="196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1</v>
      </c>
      <c r="AF235" s="9">
        <v>0</v>
      </c>
      <c r="AG235" s="9">
        <v>0</v>
      </c>
      <c r="AH235" s="8">
        <v>3307</v>
      </c>
      <c r="AI235" s="9">
        <v>12</v>
      </c>
      <c r="AJ235" s="9">
        <f t="shared" si="197"/>
        <v>3294</v>
      </c>
      <c r="AL235" s="7">
        <v>10.520000000000001</v>
      </c>
      <c r="AM235" s="7">
        <f t="shared" si="179"/>
        <v>23.479999999999997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0</v>
      </c>
      <c r="AU235" s="9">
        <v>1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198"/>
        <v>0.17</v>
      </c>
      <c r="BC235" s="39">
        <v>0.2</v>
      </c>
      <c r="BD235" s="39">
        <v>0.46</v>
      </c>
      <c r="BE235" s="59">
        <f t="shared" si="199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167"/>
        <v>0</v>
      </c>
      <c r="BQ235">
        <v>0.31</v>
      </c>
      <c r="BR235" s="54">
        <v>0.69</v>
      </c>
      <c r="BT235" s="18"/>
      <c r="BU235">
        <f t="shared" si="187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s="18">
        <v>0</v>
      </c>
      <c r="CS235">
        <v>0</v>
      </c>
      <c r="CT235">
        <v>1</v>
      </c>
      <c r="CU235">
        <v>0</v>
      </c>
      <c r="CV235" s="18">
        <v>0</v>
      </c>
      <c r="CW235">
        <v>1</v>
      </c>
      <c r="CX235">
        <v>0</v>
      </c>
      <c r="CY235">
        <v>0</v>
      </c>
      <c r="CZ235">
        <v>0</v>
      </c>
      <c r="DA235" s="18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 s="18">
        <v>0</v>
      </c>
      <c r="DN235" s="18"/>
      <c r="DS235" s="43" t="s">
        <v>397</v>
      </c>
    </row>
    <row r="236" spans="1:123" x14ac:dyDescent="0.25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192"/>
        <v>3.164610389610389</v>
      </c>
      <c r="H236" s="16">
        <f t="shared" si="193"/>
        <v>5.3853896103896099</v>
      </c>
      <c r="I236" s="11">
        <f t="shared" si="169"/>
        <v>6.6930488438157312E-2</v>
      </c>
      <c r="J236" s="39">
        <f t="shared" si="170"/>
        <v>1.7384542451469431E-2</v>
      </c>
      <c r="K236" s="39">
        <f t="shared" si="194"/>
        <v>57.522365215627225</v>
      </c>
      <c r="L236" s="39">
        <f t="shared" si="195"/>
        <v>4.9545945986687878E-2</v>
      </c>
      <c r="M236" s="39">
        <f t="shared" si="196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1</v>
      </c>
      <c r="AF236" s="9">
        <v>0</v>
      </c>
      <c r="AG236" s="9">
        <v>0</v>
      </c>
      <c r="AH236" s="8">
        <v>3307</v>
      </c>
      <c r="AI236" s="9">
        <v>12</v>
      </c>
      <c r="AJ236" s="9">
        <f t="shared" si="197"/>
        <v>3294</v>
      </c>
      <c r="AL236" s="7">
        <v>10.520000000000001</v>
      </c>
      <c r="AM236" s="7">
        <f t="shared" si="179"/>
        <v>23.479999999999997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0</v>
      </c>
      <c r="AU236" s="9">
        <v>1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198"/>
        <v>0.17</v>
      </c>
      <c r="BC236" s="39">
        <v>0.2</v>
      </c>
      <c r="BD236" s="39">
        <v>0.46</v>
      </c>
      <c r="BE236" s="59">
        <f t="shared" si="199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167"/>
        <v>0</v>
      </c>
      <c r="BQ236">
        <v>0.31</v>
      </c>
      <c r="BR236" s="54">
        <v>0.69</v>
      </c>
      <c r="BT236" s="18"/>
      <c r="BU236">
        <f t="shared" si="187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s="18">
        <v>0</v>
      </c>
      <c r="CS236">
        <v>0</v>
      </c>
      <c r="CT236">
        <v>1</v>
      </c>
      <c r="CU236">
        <v>0</v>
      </c>
      <c r="CV236" s="18">
        <v>0</v>
      </c>
      <c r="CW236">
        <v>1</v>
      </c>
      <c r="CX236">
        <v>0</v>
      </c>
      <c r="CY236">
        <v>0</v>
      </c>
      <c r="CZ236">
        <v>0</v>
      </c>
      <c r="DA236" s="18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 s="18">
        <v>0</v>
      </c>
      <c r="DN236" s="18"/>
      <c r="DS236" s="43" t="s">
        <v>397</v>
      </c>
    </row>
    <row r="237" spans="1:123" x14ac:dyDescent="0.25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192"/>
        <v>6.3496932515337408</v>
      </c>
      <c r="H237" s="16">
        <f t="shared" si="193"/>
        <v>8.6503067484662566</v>
      </c>
      <c r="I237" s="11">
        <f t="shared" si="169"/>
        <v>0.1128759333102024</v>
      </c>
      <c r="J237" s="39">
        <f t="shared" si="170"/>
        <v>1.7312259710153745E-2</v>
      </c>
      <c r="K237" s="39">
        <f t="shared" si="194"/>
        <v>57.762534570428954</v>
      </c>
      <c r="L237" s="39">
        <f t="shared" si="195"/>
        <v>9.5563673600048665E-2</v>
      </c>
      <c r="M237" s="39">
        <f t="shared" si="196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1</v>
      </c>
      <c r="AF237" s="9">
        <v>0</v>
      </c>
      <c r="AG237" s="9">
        <v>0</v>
      </c>
      <c r="AH237" s="8">
        <v>3307</v>
      </c>
      <c r="AI237" s="9">
        <v>12</v>
      </c>
      <c r="AJ237" s="9">
        <f t="shared" si="197"/>
        <v>3294</v>
      </c>
      <c r="AL237" s="7">
        <v>10.520000000000001</v>
      </c>
      <c r="AM237" s="7">
        <f t="shared" si="179"/>
        <v>23.479999999999997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0</v>
      </c>
      <c r="AU237" s="9">
        <v>1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198"/>
        <v>0.17</v>
      </c>
      <c r="BC237" s="39">
        <v>0.2</v>
      </c>
      <c r="BD237" s="39">
        <v>0.46</v>
      </c>
      <c r="BE237" s="59">
        <f t="shared" si="199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167"/>
        <v>0</v>
      </c>
      <c r="BQ237">
        <v>0.31</v>
      </c>
      <c r="BR237" s="54">
        <v>0.69</v>
      </c>
      <c r="BT237" s="18"/>
      <c r="BU237">
        <f t="shared" si="187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s="18">
        <v>0</v>
      </c>
      <c r="CS237">
        <v>0</v>
      </c>
      <c r="CT237">
        <v>1</v>
      </c>
      <c r="CU237">
        <v>0</v>
      </c>
      <c r="CV237" s="18">
        <v>0</v>
      </c>
      <c r="CW237">
        <v>1</v>
      </c>
      <c r="CX237">
        <v>0</v>
      </c>
      <c r="CY237">
        <v>0</v>
      </c>
      <c r="CZ237">
        <v>0</v>
      </c>
      <c r="DA237" s="18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 s="18">
        <v>0</v>
      </c>
      <c r="DN237" s="18"/>
      <c r="DS237" s="43" t="s">
        <v>397</v>
      </c>
    </row>
    <row r="238" spans="1:123" x14ac:dyDescent="0.25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192"/>
        <v>11.147899159663865</v>
      </c>
      <c r="H238" s="16">
        <f t="shared" si="193"/>
        <v>15.652100840336136</v>
      </c>
      <c r="I238" s="11">
        <f t="shared" si="169"/>
        <v>0.10311784184327458</v>
      </c>
      <c r="J238" s="39">
        <f t="shared" si="170"/>
        <v>1.7330729721558753E-2</v>
      </c>
      <c r="K238" s="39">
        <f t="shared" si="194"/>
        <v>57.700974861782015</v>
      </c>
      <c r="L238" s="39">
        <f t="shared" si="195"/>
        <v>8.5787112121715831E-2</v>
      </c>
      <c r="M238" s="39">
        <f t="shared" si="196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1</v>
      </c>
      <c r="AF238" s="9">
        <v>0</v>
      </c>
      <c r="AG238" s="9">
        <v>0</v>
      </c>
      <c r="AH238" s="8">
        <v>3307</v>
      </c>
      <c r="AI238" s="9">
        <v>12</v>
      </c>
      <c r="AJ238" s="9">
        <f t="shared" si="197"/>
        <v>3294</v>
      </c>
      <c r="AL238" s="7">
        <v>10.520000000000001</v>
      </c>
      <c r="AM238" s="7">
        <f t="shared" si="179"/>
        <v>23.479999999999997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0</v>
      </c>
      <c r="AU238" s="9">
        <v>1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198"/>
        <v>0.17</v>
      </c>
      <c r="BC238" s="39">
        <v>0.2</v>
      </c>
      <c r="BD238" s="39">
        <v>0.46</v>
      </c>
      <c r="BE238" s="59">
        <f t="shared" si="199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167"/>
        <v>0</v>
      </c>
      <c r="BQ238">
        <v>0.31</v>
      </c>
      <c r="BR238" s="54">
        <v>0.69</v>
      </c>
      <c r="BT238" s="18"/>
      <c r="BU238">
        <f t="shared" si="187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s="18">
        <v>0</v>
      </c>
      <c r="CS238">
        <v>0</v>
      </c>
      <c r="CT238">
        <v>1</v>
      </c>
      <c r="CU238">
        <v>0</v>
      </c>
      <c r="CV238" s="18">
        <v>0</v>
      </c>
      <c r="CW238">
        <v>1</v>
      </c>
      <c r="CX238">
        <v>0</v>
      </c>
      <c r="CY238">
        <v>0</v>
      </c>
      <c r="CZ238">
        <v>0</v>
      </c>
      <c r="DA238" s="1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 s="18">
        <v>0</v>
      </c>
      <c r="DN238" s="18"/>
      <c r="DS238" s="43" t="s">
        <v>397</v>
      </c>
    </row>
    <row r="239" spans="1:123" x14ac:dyDescent="0.25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192"/>
        <v>-0.46851851851851845</v>
      </c>
      <c r="H239" s="16">
        <f t="shared" si="193"/>
        <v>1.2351851851851849</v>
      </c>
      <c r="I239" s="11">
        <f t="shared" si="169"/>
        <v>7.8296962571316932E-3</v>
      </c>
      <c r="J239" s="39">
        <f t="shared" si="170"/>
        <v>1.7399325015848205E-2</v>
      </c>
      <c r="K239" s="39">
        <f t="shared" si="194"/>
        <v>57.473493890662326</v>
      </c>
      <c r="L239" s="39">
        <f t="shared" si="195"/>
        <v>-9.5696287587165117E-3</v>
      </c>
      <c r="M239" s="39">
        <f t="shared" si="196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1</v>
      </c>
      <c r="AF239" s="9">
        <v>0</v>
      </c>
      <c r="AG239" s="9">
        <v>0</v>
      </c>
      <c r="AH239" s="8">
        <v>3316</v>
      </c>
      <c r="AI239" s="9">
        <v>12</v>
      </c>
      <c r="AJ239" s="9">
        <f t="shared" si="197"/>
        <v>3303</v>
      </c>
      <c r="AL239" s="7">
        <v>10.520000000000001</v>
      </c>
      <c r="AM239" s="7">
        <f t="shared" si="179"/>
        <v>23.479999999999997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0</v>
      </c>
      <c r="AU239" s="9">
        <v>1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198"/>
        <v>0.17</v>
      </c>
      <c r="BC239" s="39">
        <v>0.2</v>
      </c>
      <c r="BD239" s="39">
        <v>0.46</v>
      </c>
      <c r="BE239" s="59">
        <f t="shared" si="199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167"/>
        <v>0</v>
      </c>
      <c r="BQ239">
        <v>0.31</v>
      </c>
      <c r="BR239" s="54">
        <v>0.69</v>
      </c>
      <c r="BT239" s="18"/>
      <c r="BU239">
        <f t="shared" si="187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s="18">
        <v>0</v>
      </c>
      <c r="CS239">
        <v>0</v>
      </c>
      <c r="CT239">
        <v>1</v>
      </c>
      <c r="CU239">
        <v>0</v>
      </c>
      <c r="CV239" s="18">
        <v>0</v>
      </c>
      <c r="CW239">
        <v>1</v>
      </c>
      <c r="CX239">
        <v>0</v>
      </c>
      <c r="CY239">
        <v>0</v>
      </c>
      <c r="CZ239">
        <v>0</v>
      </c>
      <c r="DA239" s="18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 s="18">
        <v>0</v>
      </c>
      <c r="DN239" s="18"/>
      <c r="DS239" s="43" t="s">
        <v>397</v>
      </c>
    </row>
    <row r="240" spans="1:123" x14ac:dyDescent="0.25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192"/>
        <v>3.1875</v>
      </c>
      <c r="H240" s="16">
        <f t="shared" si="193"/>
        <v>5.3125</v>
      </c>
      <c r="I240" s="11">
        <f t="shared" si="169"/>
        <v>6.9431470784376378E-2</v>
      </c>
      <c r="J240" s="39">
        <f t="shared" si="170"/>
        <v>1.7357867696094095E-2</v>
      </c>
      <c r="K240" s="39">
        <f t="shared" si="194"/>
        <v>57.610762883336307</v>
      </c>
      <c r="L240" s="39">
        <f t="shared" si="195"/>
        <v>5.207360308828228E-2</v>
      </c>
      <c r="M240" s="39">
        <f t="shared" si="196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1</v>
      </c>
      <c r="AF240" s="9">
        <v>0</v>
      </c>
      <c r="AG240" s="9">
        <v>0</v>
      </c>
      <c r="AH240" s="8">
        <v>3316</v>
      </c>
      <c r="AI240" s="9">
        <v>12</v>
      </c>
      <c r="AJ240" s="9">
        <f t="shared" si="197"/>
        <v>3303</v>
      </c>
      <c r="AL240" s="7">
        <v>10.520000000000001</v>
      </c>
      <c r="AM240" s="7">
        <f t="shared" si="179"/>
        <v>23.479999999999997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0</v>
      </c>
      <c r="AU240" s="9">
        <v>1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198"/>
        <v>0.17</v>
      </c>
      <c r="BC240" s="39">
        <v>0.2</v>
      </c>
      <c r="BD240" s="39">
        <v>0.46</v>
      </c>
      <c r="BE240" s="59">
        <f t="shared" si="199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167"/>
        <v>0</v>
      </c>
      <c r="BQ240">
        <v>0.31</v>
      </c>
      <c r="BR240" s="54">
        <v>0.69</v>
      </c>
      <c r="BT240" s="18"/>
      <c r="BU240">
        <f t="shared" si="187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s="18">
        <v>0</v>
      </c>
      <c r="CS240">
        <v>0</v>
      </c>
      <c r="CT240">
        <v>1</v>
      </c>
      <c r="CU240">
        <v>0</v>
      </c>
      <c r="CV240" s="18">
        <v>0</v>
      </c>
      <c r="CW240">
        <v>1</v>
      </c>
      <c r="CX240">
        <v>0</v>
      </c>
      <c r="CY240">
        <v>0</v>
      </c>
      <c r="CZ240">
        <v>0</v>
      </c>
      <c r="DA240" s="18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 s="18">
        <v>0</v>
      </c>
      <c r="DN240" s="18"/>
      <c r="DS240" s="43" t="s">
        <v>397</v>
      </c>
    </row>
    <row r="241" spans="1:123" x14ac:dyDescent="0.25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192"/>
        <v>6.2058447488584481</v>
      </c>
      <c r="H241" s="16">
        <f t="shared" si="193"/>
        <v>8.4341552511415543</v>
      </c>
      <c r="I241" s="11">
        <f t="shared" si="169"/>
        <v>0.11357734174803634</v>
      </c>
      <c r="J241" s="39">
        <f t="shared" si="170"/>
        <v>1.7287266628316034E-2</v>
      </c>
      <c r="K241" s="39">
        <f t="shared" si="194"/>
        <v>57.846044808612454</v>
      </c>
      <c r="L241" s="39">
        <f t="shared" si="195"/>
        <v>9.6290075119720306E-2</v>
      </c>
      <c r="M241" s="39">
        <f t="shared" si="196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1</v>
      </c>
      <c r="AF241" s="9">
        <v>0</v>
      </c>
      <c r="AG241" s="9">
        <v>0</v>
      </c>
      <c r="AH241" s="8">
        <v>3316</v>
      </c>
      <c r="AI241" s="9">
        <v>12</v>
      </c>
      <c r="AJ241" s="9">
        <f t="shared" si="197"/>
        <v>3303</v>
      </c>
      <c r="AL241" s="7">
        <v>10.520000000000001</v>
      </c>
      <c r="AM241" s="7">
        <f t="shared" si="179"/>
        <v>23.479999999999997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0</v>
      </c>
      <c r="AU241" s="9">
        <v>1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198"/>
        <v>0.17</v>
      </c>
      <c r="BC241" s="39">
        <v>0.2</v>
      </c>
      <c r="BD241" s="39">
        <v>0.46</v>
      </c>
      <c r="BE241" s="59">
        <f t="shared" si="199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167"/>
        <v>0</v>
      </c>
      <c r="BQ241">
        <v>0.31</v>
      </c>
      <c r="BR241" s="54">
        <v>0.69</v>
      </c>
      <c r="BT241" s="18"/>
      <c r="BU241">
        <f t="shared" si="187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s="18">
        <v>0</v>
      </c>
      <c r="CS241">
        <v>0</v>
      </c>
      <c r="CT241">
        <v>1</v>
      </c>
      <c r="CU241">
        <v>0</v>
      </c>
      <c r="CV241" s="18">
        <v>0</v>
      </c>
      <c r="CW241">
        <v>1</v>
      </c>
      <c r="CX241">
        <v>0</v>
      </c>
      <c r="CY241">
        <v>0</v>
      </c>
      <c r="CZ241">
        <v>0</v>
      </c>
      <c r="DA241" s="18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 s="18">
        <v>0</v>
      </c>
      <c r="DN241" s="18"/>
      <c r="DS241" s="43" t="s">
        <v>397</v>
      </c>
    </row>
    <row r="242" spans="1:123" x14ac:dyDescent="0.25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192"/>
        <v>10.766323024054982</v>
      </c>
      <c r="H242" s="16">
        <f t="shared" si="193"/>
        <v>15.233676975945015</v>
      </c>
      <c r="I242" s="11">
        <f t="shared" si="169"/>
        <v>0.10075188604331468</v>
      </c>
      <c r="J242" s="39">
        <f t="shared" si="170"/>
        <v>1.7311320625999084E-2</v>
      </c>
      <c r="K242" s="39">
        <f t="shared" si="194"/>
        <v>57.765668004447072</v>
      </c>
      <c r="L242" s="39">
        <f t="shared" si="195"/>
        <v>8.3440565417315593E-2</v>
      </c>
      <c r="M242" s="39">
        <f t="shared" si="196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1</v>
      </c>
      <c r="AF242" s="9">
        <v>0</v>
      </c>
      <c r="AG242" s="9">
        <v>0</v>
      </c>
      <c r="AH242" s="8">
        <v>3316</v>
      </c>
      <c r="AI242" s="9">
        <v>12</v>
      </c>
      <c r="AJ242" s="9">
        <f t="shared" si="197"/>
        <v>3303</v>
      </c>
      <c r="AL242" s="7">
        <v>10.520000000000001</v>
      </c>
      <c r="AM242" s="7">
        <f t="shared" si="179"/>
        <v>23.479999999999997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0</v>
      </c>
      <c r="AU242" s="9">
        <v>1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198"/>
        <v>0.17</v>
      </c>
      <c r="BC242" s="39">
        <v>0.2</v>
      </c>
      <c r="BD242" s="39">
        <v>0.46</v>
      </c>
      <c r="BE242" s="59">
        <f t="shared" si="199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167"/>
        <v>0</v>
      </c>
      <c r="BQ242">
        <v>0.31</v>
      </c>
      <c r="BR242" s="54">
        <v>0.69</v>
      </c>
      <c r="BT242" s="18"/>
      <c r="BU242">
        <f t="shared" si="187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8">
        <v>0</v>
      </c>
      <c r="CS242">
        <v>0</v>
      </c>
      <c r="CT242">
        <v>1</v>
      </c>
      <c r="CU242">
        <v>0</v>
      </c>
      <c r="CV242" s="18">
        <v>0</v>
      </c>
      <c r="CW242">
        <v>1</v>
      </c>
      <c r="CX242">
        <v>0</v>
      </c>
      <c r="CY242">
        <v>0</v>
      </c>
      <c r="CZ242">
        <v>0</v>
      </c>
      <c r="DA242" s="18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 s="18">
        <v>0</v>
      </c>
      <c r="DN242" s="18"/>
      <c r="DS242" s="43" t="s">
        <v>397</v>
      </c>
    </row>
    <row r="243" spans="1:123" x14ac:dyDescent="0.25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192"/>
        <v>3.8080188679245284</v>
      </c>
      <c r="H243" s="16">
        <f t="shared" si="193"/>
        <v>6.1586477987421384</v>
      </c>
      <c r="I243" s="11">
        <f t="shared" si="169"/>
        <v>9.0111297961682588E-2</v>
      </c>
      <c r="J243" s="39">
        <f t="shared" si="170"/>
        <v>2.1252664613604384E-2</v>
      </c>
      <c r="K243" s="39">
        <f t="shared" si="194"/>
        <v>47.05292339483276</v>
      </c>
      <c r="L243" s="39">
        <f t="shared" si="195"/>
        <v>6.8858633348078208E-2</v>
      </c>
      <c r="M243" s="39">
        <f t="shared" si="196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1</v>
      </c>
      <c r="AF243" s="9">
        <v>0</v>
      </c>
      <c r="AG243" s="9">
        <v>0</v>
      </c>
      <c r="AH243" s="8">
        <v>2209</v>
      </c>
      <c r="AI243" s="9">
        <v>12</v>
      </c>
      <c r="AJ243" s="9">
        <f t="shared" si="197"/>
        <v>2196</v>
      </c>
      <c r="AL243" s="7">
        <v>9.8450000000000006</v>
      </c>
      <c r="AM243" s="7">
        <f t="shared" si="179"/>
        <v>24.155000000000001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0</v>
      </c>
      <c r="AU243" s="9">
        <v>1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198"/>
        <v>0.19249999999999998</v>
      </c>
      <c r="BC243" s="39">
        <v>0.28999999999999998</v>
      </c>
      <c r="BD243" s="39">
        <v>0.32500000000000001</v>
      </c>
      <c r="BE243" s="59">
        <f t="shared" si="199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167"/>
        <v>1</v>
      </c>
      <c r="BQ243">
        <v>0.38</v>
      </c>
      <c r="BR243" s="54">
        <v>0.62</v>
      </c>
      <c r="BT243" s="18"/>
      <c r="BU243">
        <f t="shared" si="187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s="18">
        <v>0</v>
      </c>
      <c r="CS243">
        <v>0</v>
      </c>
      <c r="CT243">
        <v>1</v>
      </c>
      <c r="CU243">
        <v>0</v>
      </c>
      <c r="CV243" s="18">
        <v>0</v>
      </c>
      <c r="CW243">
        <v>1</v>
      </c>
      <c r="CX243">
        <v>0</v>
      </c>
      <c r="CY243">
        <v>0</v>
      </c>
      <c r="CZ243">
        <v>0</v>
      </c>
      <c r="DA243" s="18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 s="18">
        <v>0</v>
      </c>
      <c r="DN243" s="18"/>
      <c r="DS243" s="43" t="s">
        <v>397</v>
      </c>
    </row>
    <row r="244" spans="1:123" x14ac:dyDescent="0.25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192"/>
        <v>3.5065891472868227</v>
      </c>
      <c r="H244" s="16">
        <f t="shared" si="193"/>
        <v>4.7934108527131798</v>
      </c>
      <c r="I244" s="11">
        <f t="shared" si="169"/>
        <v>0.13635411386705673</v>
      </c>
      <c r="J244" s="39">
        <f t="shared" si="170"/>
        <v>2.1140172692566933E-2</v>
      </c>
      <c r="K244" s="39">
        <f t="shared" si="194"/>
        <v>47.303303267319507</v>
      </c>
      <c r="L244" s="39">
        <f t="shared" si="195"/>
        <v>0.1152139411744898</v>
      </c>
      <c r="M244" s="39">
        <f t="shared" si="196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1</v>
      </c>
      <c r="AF244" s="9">
        <v>0</v>
      </c>
      <c r="AG244" s="9">
        <v>0</v>
      </c>
      <c r="AH244" s="8">
        <v>2209</v>
      </c>
      <c r="AI244" s="9">
        <v>12</v>
      </c>
      <c r="AJ244" s="9">
        <f t="shared" si="197"/>
        <v>2196</v>
      </c>
      <c r="AL244" s="7">
        <v>9.8450000000000006</v>
      </c>
      <c r="AM244" s="7">
        <f t="shared" si="179"/>
        <v>24.155000000000001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0</v>
      </c>
      <c r="AU244" s="9">
        <v>1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198"/>
        <v>0.19249999999999998</v>
      </c>
      <c r="BC244" s="39">
        <v>0.28999999999999998</v>
      </c>
      <c r="BD244" s="39">
        <v>0.32500000000000001</v>
      </c>
      <c r="BE244" s="59">
        <f t="shared" si="199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167"/>
        <v>1</v>
      </c>
      <c r="BQ244">
        <v>0.38</v>
      </c>
      <c r="BR244" s="54">
        <v>0.62</v>
      </c>
      <c r="BT244" s="18"/>
      <c r="BU244">
        <f t="shared" si="187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s="18">
        <v>0</v>
      </c>
      <c r="CS244">
        <v>0</v>
      </c>
      <c r="CT244">
        <v>1</v>
      </c>
      <c r="CU244">
        <v>0</v>
      </c>
      <c r="CV244" s="18">
        <v>0</v>
      </c>
      <c r="CW244">
        <v>1</v>
      </c>
      <c r="CX244">
        <v>0</v>
      </c>
      <c r="CY244">
        <v>0</v>
      </c>
      <c r="CZ244">
        <v>0</v>
      </c>
      <c r="DA244" s="18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 s="18">
        <v>0</v>
      </c>
      <c r="DN244" s="18"/>
      <c r="DS244" s="43" t="s">
        <v>397</v>
      </c>
    </row>
    <row r="245" spans="1:123" x14ac:dyDescent="0.25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192"/>
        <v>10.02577281191806</v>
      </c>
      <c r="H245" s="16">
        <f t="shared" si="193"/>
        <v>14.614227188081934</v>
      </c>
      <c r="I245" s="11">
        <f t="shared" si="169"/>
        <v>0.11384794510822124</v>
      </c>
      <c r="J245" s="39">
        <f t="shared" si="170"/>
        <v>2.1200734657024437E-2</v>
      </c>
      <c r="K245" s="39">
        <f t="shared" si="194"/>
        <v>47.168176772056817</v>
      </c>
      <c r="L245" s="39">
        <f t="shared" si="195"/>
        <v>9.264721045119681E-2</v>
      </c>
      <c r="M245" s="39">
        <f t="shared" si="196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1</v>
      </c>
      <c r="AF245" s="9">
        <v>0</v>
      </c>
      <c r="AG245" s="9">
        <v>0</v>
      </c>
      <c r="AH245" s="8">
        <v>2209</v>
      </c>
      <c r="AI245" s="9">
        <v>12</v>
      </c>
      <c r="AJ245" s="9">
        <f t="shared" si="197"/>
        <v>2196</v>
      </c>
      <c r="AL245" s="7">
        <v>9.8450000000000006</v>
      </c>
      <c r="AM245" s="7">
        <f t="shared" si="179"/>
        <v>24.155000000000001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0</v>
      </c>
      <c r="AU245" s="9">
        <v>1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198"/>
        <v>0.19249999999999998</v>
      </c>
      <c r="BC245" s="39">
        <v>0.28999999999999998</v>
      </c>
      <c r="BD245" s="39">
        <v>0.32500000000000001</v>
      </c>
      <c r="BE245" s="59">
        <f t="shared" si="199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167"/>
        <v>1</v>
      </c>
      <c r="BQ245">
        <v>0.38</v>
      </c>
      <c r="BR245" s="54">
        <v>0.62</v>
      </c>
      <c r="BT245" s="18"/>
      <c r="BU245">
        <f t="shared" si="187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s="18">
        <v>0</v>
      </c>
      <c r="CS245">
        <v>0</v>
      </c>
      <c r="CT245">
        <v>1</v>
      </c>
      <c r="CU245">
        <v>0</v>
      </c>
      <c r="CV245" s="18">
        <v>0</v>
      </c>
      <c r="CW245">
        <v>1</v>
      </c>
      <c r="CX245">
        <v>0</v>
      </c>
      <c r="CY245">
        <v>0</v>
      </c>
      <c r="CZ245">
        <v>0</v>
      </c>
      <c r="DA245" s="18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 s="18">
        <v>0</v>
      </c>
      <c r="DN245" s="18"/>
      <c r="DS245" s="43" t="s">
        <v>397</v>
      </c>
    </row>
    <row r="246" spans="1:123" x14ac:dyDescent="0.25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192"/>
        <v>13.121133525456292</v>
      </c>
      <c r="H246" s="16">
        <f t="shared" si="193"/>
        <v>23.745533141210373</v>
      </c>
      <c r="I246" s="11">
        <f t="shared" si="169"/>
        <v>7.3845820103091431E-2</v>
      </c>
      <c r="J246" s="39">
        <f t="shared" si="170"/>
        <v>2.1281216168037877E-2</v>
      </c>
      <c r="K246" s="39">
        <f t="shared" si="194"/>
        <v>46.989795700768909</v>
      </c>
      <c r="L246" s="39">
        <f t="shared" si="195"/>
        <v>5.256460393505355E-2</v>
      </c>
      <c r="M246" s="39">
        <f t="shared" si="196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1</v>
      </c>
      <c r="AF246" s="9">
        <v>0</v>
      </c>
      <c r="AG246" s="9">
        <v>0</v>
      </c>
      <c r="AH246" s="8">
        <v>2209</v>
      </c>
      <c r="AI246" s="9">
        <v>12</v>
      </c>
      <c r="AJ246" s="9">
        <f t="shared" si="197"/>
        <v>2196</v>
      </c>
      <c r="AL246" s="7">
        <v>9.8450000000000006</v>
      </c>
      <c r="AM246" s="7">
        <f t="shared" si="179"/>
        <v>24.155000000000001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0</v>
      </c>
      <c r="AU246" s="9">
        <v>1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198"/>
        <v>0.19249999999999998</v>
      </c>
      <c r="BC246" s="39">
        <v>0.28999999999999998</v>
      </c>
      <c r="BD246" s="39">
        <v>0.32500000000000001</v>
      </c>
      <c r="BE246" s="59">
        <f t="shared" si="199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167"/>
        <v>1</v>
      </c>
      <c r="BQ246">
        <v>0.38</v>
      </c>
      <c r="BR246" s="54">
        <v>0.62</v>
      </c>
      <c r="BT246" s="18"/>
      <c r="BU246">
        <f t="shared" si="187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8">
        <v>0</v>
      </c>
      <c r="CS246">
        <v>0</v>
      </c>
      <c r="CT246">
        <v>1</v>
      </c>
      <c r="CU246">
        <v>0</v>
      </c>
      <c r="CV246" s="18">
        <v>0</v>
      </c>
      <c r="CW246">
        <v>1</v>
      </c>
      <c r="CX246">
        <v>0</v>
      </c>
      <c r="CY246">
        <v>0</v>
      </c>
      <c r="CZ246">
        <v>0</v>
      </c>
      <c r="DA246" s="18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 s="18">
        <v>0</v>
      </c>
      <c r="DN246" s="18"/>
      <c r="DS246" s="43" t="s">
        <v>397</v>
      </c>
    </row>
    <row r="247" spans="1:123" x14ac:dyDescent="0.25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192"/>
        <v>3.8452655889145495</v>
      </c>
      <c r="H247" s="16">
        <f t="shared" si="193"/>
        <v>6.1547344110854505</v>
      </c>
      <c r="I247" s="11">
        <f t="shared" si="169"/>
        <v>9.1800996606447416E-2</v>
      </c>
      <c r="J247" s="39">
        <f t="shared" si="170"/>
        <v>2.1201153950680698E-2</v>
      </c>
      <c r="K247" s="39">
        <f t="shared" si="194"/>
        <v>47.167243930507539</v>
      </c>
      <c r="L247" s="39">
        <f t="shared" si="195"/>
        <v>7.0599842655766715E-2</v>
      </c>
      <c r="M247" s="39">
        <f t="shared" si="196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1</v>
      </c>
      <c r="AF247" s="9">
        <v>0</v>
      </c>
      <c r="AG247" s="9">
        <v>0</v>
      </c>
      <c r="AH247" s="8">
        <v>2219</v>
      </c>
      <c r="AI247" s="9">
        <v>12</v>
      </c>
      <c r="AJ247" s="9">
        <f t="shared" si="197"/>
        <v>2206</v>
      </c>
      <c r="AL247" s="7">
        <v>9.8450000000000006</v>
      </c>
      <c r="AM247" s="7">
        <f t="shared" si="179"/>
        <v>24.155000000000001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0</v>
      </c>
      <c r="AU247" s="9">
        <v>1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198"/>
        <v>0.19249999999999998</v>
      </c>
      <c r="BC247" s="39">
        <v>0.28999999999999998</v>
      </c>
      <c r="BD247" s="39">
        <v>0.32500000000000001</v>
      </c>
      <c r="BE247" s="59">
        <f t="shared" si="199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167"/>
        <v>1</v>
      </c>
      <c r="BQ247">
        <v>0.38</v>
      </c>
      <c r="BR247" s="54">
        <v>0.62</v>
      </c>
      <c r="BT247" s="18"/>
      <c r="BU247">
        <f t="shared" si="187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8">
        <v>0</v>
      </c>
      <c r="CS247">
        <v>0</v>
      </c>
      <c r="CT247">
        <v>1</v>
      </c>
      <c r="CU247">
        <v>0</v>
      </c>
      <c r="CV247" s="18">
        <v>0</v>
      </c>
      <c r="CW247">
        <v>1</v>
      </c>
      <c r="CX247">
        <v>0</v>
      </c>
      <c r="CY247">
        <v>0</v>
      </c>
      <c r="CZ247">
        <v>0</v>
      </c>
      <c r="DA247" s="18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 s="18">
        <v>0</v>
      </c>
      <c r="DN247" s="18"/>
      <c r="DS247" s="43" t="s">
        <v>397</v>
      </c>
    </row>
    <row r="248" spans="1:123" x14ac:dyDescent="0.25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192"/>
        <v>3.4297856049004602</v>
      </c>
      <c r="H248" s="16">
        <f t="shared" si="193"/>
        <v>4.6702143950995412</v>
      </c>
      <c r="I248" s="11">
        <f t="shared" si="169"/>
        <v>0.1377060840526772</v>
      </c>
      <c r="J248" s="39">
        <f t="shared" si="170"/>
        <v>2.1088221141298193E-2</v>
      </c>
      <c r="K248" s="39">
        <f t="shared" si="194"/>
        <v>47.419836566567788</v>
      </c>
      <c r="L248" s="39">
        <f t="shared" si="195"/>
        <v>0.11661786291137902</v>
      </c>
      <c r="M248" s="39">
        <f t="shared" si="196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1</v>
      </c>
      <c r="AF248" s="9">
        <v>0</v>
      </c>
      <c r="AG248" s="9">
        <v>0</v>
      </c>
      <c r="AH248" s="8">
        <v>2219</v>
      </c>
      <c r="AI248" s="9">
        <v>12</v>
      </c>
      <c r="AJ248" s="9">
        <f t="shared" si="197"/>
        <v>2206</v>
      </c>
      <c r="AL248" s="7">
        <v>9.8450000000000006</v>
      </c>
      <c r="AM248" s="7">
        <f t="shared" si="179"/>
        <v>24.155000000000001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0</v>
      </c>
      <c r="AU248" s="9">
        <v>1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198"/>
        <v>0.19249999999999998</v>
      </c>
      <c r="BC248" s="39">
        <v>0.28999999999999998</v>
      </c>
      <c r="BD248" s="39">
        <v>0.32500000000000001</v>
      </c>
      <c r="BE248" s="59">
        <f t="shared" si="199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167"/>
        <v>1</v>
      </c>
      <c r="BQ248">
        <v>0.38</v>
      </c>
      <c r="BR248" s="54">
        <v>0.62</v>
      </c>
      <c r="BT248" s="18"/>
      <c r="BU248">
        <f t="shared" si="187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8">
        <v>0</v>
      </c>
      <c r="CS248">
        <v>0</v>
      </c>
      <c r="CT248">
        <v>1</v>
      </c>
      <c r="CU248">
        <v>0</v>
      </c>
      <c r="CV248" s="18">
        <v>0</v>
      </c>
      <c r="CW248">
        <v>1</v>
      </c>
      <c r="CX248">
        <v>0</v>
      </c>
      <c r="CY248">
        <v>0</v>
      </c>
      <c r="CZ248">
        <v>0</v>
      </c>
      <c r="DA248" s="1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 s="18">
        <v>0</v>
      </c>
      <c r="DN248" s="18"/>
      <c r="DS248" s="43" t="s">
        <v>397</v>
      </c>
    </row>
    <row r="249" spans="1:123" x14ac:dyDescent="0.25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192"/>
        <v>10.062602230483272</v>
      </c>
      <c r="H249" s="16">
        <f t="shared" si="193"/>
        <v>14.657397769516731</v>
      </c>
      <c r="I249" s="11">
        <f t="shared" si="169"/>
        <v>0.11380174303938231</v>
      </c>
      <c r="J249" s="39">
        <f t="shared" si="170"/>
        <v>2.1152740341892618E-2</v>
      </c>
      <c r="K249" s="39">
        <f t="shared" si="194"/>
        <v>47.275198571766992</v>
      </c>
      <c r="L249" s="39">
        <f t="shared" si="195"/>
        <v>9.2649002697489699E-2</v>
      </c>
      <c r="M249" s="39">
        <f t="shared" si="196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1</v>
      </c>
      <c r="AF249" s="9">
        <v>0</v>
      </c>
      <c r="AG249" s="9">
        <v>0</v>
      </c>
      <c r="AH249" s="8">
        <v>2219</v>
      </c>
      <c r="AI249" s="9">
        <v>12</v>
      </c>
      <c r="AJ249" s="9">
        <f t="shared" si="197"/>
        <v>2206</v>
      </c>
      <c r="AL249" s="7">
        <v>9.8450000000000006</v>
      </c>
      <c r="AM249" s="7">
        <f t="shared" si="179"/>
        <v>24.155000000000001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0</v>
      </c>
      <c r="AU249" s="9">
        <v>1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198"/>
        <v>0.19249999999999998</v>
      </c>
      <c r="BC249" s="39">
        <v>0.28999999999999998</v>
      </c>
      <c r="BD249" s="39">
        <v>0.32500000000000001</v>
      </c>
      <c r="BE249" s="59">
        <f t="shared" si="199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167"/>
        <v>1</v>
      </c>
      <c r="BQ249">
        <v>0.38</v>
      </c>
      <c r="BR249" s="54">
        <v>0.62</v>
      </c>
      <c r="BT249" s="18"/>
      <c r="BU249">
        <f t="shared" si="187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s="18">
        <v>0</v>
      </c>
      <c r="CS249">
        <v>0</v>
      </c>
      <c r="CT249">
        <v>1</v>
      </c>
      <c r="CU249">
        <v>0</v>
      </c>
      <c r="CV249" s="18">
        <v>0</v>
      </c>
      <c r="CW249">
        <v>1</v>
      </c>
      <c r="CX249">
        <v>0</v>
      </c>
      <c r="CY249">
        <v>0</v>
      </c>
      <c r="CZ249">
        <v>0</v>
      </c>
      <c r="DA249" s="18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 s="18">
        <v>0</v>
      </c>
      <c r="DN249" s="18"/>
      <c r="DS249" s="43" t="s">
        <v>397</v>
      </c>
    </row>
    <row r="250" spans="1:123" x14ac:dyDescent="0.25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192"/>
        <v>13.373946360153255</v>
      </c>
      <c r="H250" s="16">
        <f t="shared" si="193"/>
        <v>24.159386973180077</v>
      </c>
      <c r="I250" s="11">
        <f t="shared" si="169"/>
        <v>7.3890339994261867E-2</v>
      </c>
      <c r="J250" s="39">
        <f t="shared" si="170"/>
        <v>2.1232856320190192E-2</v>
      </c>
      <c r="K250" s="39">
        <f t="shared" si="194"/>
        <v>47.096819425519598</v>
      </c>
      <c r="L250" s="39">
        <f t="shared" si="195"/>
        <v>5.2657483674071678E-2</v>
      </c>
      <c r="M250" s="39">
        <f t="shared" si="196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1</v>
      </c>
      <c r="AF250" s="9">
        <v>0</v>
      </c>
      <c r="AG250" s="9">
        <v>0</v>
      </c>
      <c r="AH250" s="8">
        <v>2219</v>
      </c>
      <c r="AI250" s="9">
        <v>12</v>
      </c>
      <c r="AJ250" s="9">
        <f t="shared" si="197"/>
        <v>2206</v>
      </c>
      <c r="AL250" s="7">
        <v>9.8450000000000006</v>
      </c>
      <c r="AM250" s="7">
        <f t="shared" si="179"/>
        <v>24.155000000000001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0</v>
      </c>
      <c r="AU250" s="9">
        <v>1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198"/>
        <v>0.19249999999999998</v>
      </c>
      <c r="BC250" s="39">
        <v>0.28999999999999998</v>
      </c>
      <c r="BD250" s="39">
        <v>0.32500000000000001</v>
      </c>
      <c r="BE250" s="59">
        <f t="shared" si="199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167"/>
        <v>1</v>
      </c>
      <c r="BQ250">
        <v>0.38</v>
      </c>
      <c r="BR250" s="54">
        <v>0.62</v>
      </c>
      <c r="BT250" s="18"/>
      <c r="BU250">
        <f t="shared" si="187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8">
        <v>0</v>
      </c>
      <c r="CS250">
        <v>0</v>
      </c>
      <c r="CT250">
        <v>1</v>
      </c>
      <c r="CU250">
        <v>0</v>
      </c>
      <c r="CV250" s="18">
        <v>0</v>
      </c>
      <c r="CW250">
        <v>1</v>
      </c>
      <c r="CX250">
        <v>0</v>
      </c>
      <c r="CY250">
        <v>0</v>
      </c>
      <c r="CZ250">
        <v>0</v>
      </c>
      <c r="DA250" s="18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18">
        <v>0</v>
      </c>
      <c r="DN250" s="18"/>
      <c r="DS250" s="43" t="s">
        <v>397</v>
      </c>
    </row>
    <row r="251" spans="1:123" x14ac:dyDescent="0.25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192"/>
        <v>-1.3481481481481483</v>
      </c>
      <c r="H251" s="16">
        <f t="shared" si="193"/>
        <v>1.6148148148148149</v>
      </c>
      <c r="I251" s="11">
        <f t="shared" si="169"/>
        <v>2.1873233617308667E-3</v>
      </c>
      <c r="J251" s="39">
        <f t="shared" si="170"/>
        <v>2.4303592908120744E-2</v>
      </c>
      <c r="K251" s="39">
        <f t="shared" si="194"/>
        <v>41.146179652550977</v>
      </c>
      <c r="L251" s="39">
        <f t="shared" si="195"/>
        <v>-2.2116269546389879E-2</v>
      </c>
      <c r="M251" s="39">
        <f t="shared" si="196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1</v>
      </c>
      <c r="AF251" s="9">
        <v>0</v>
      </c>
      <c r="AG251" s="9">
        <v>0</v>
      </c>
      <c r="AH251" s="8">
        <v>1706</v>
      </c>
      <c r="AI251" s="9">
        <v>12</v>
      </c>
      <c r="AJ251" s="9">
        <f t="shared" si="197"/>
        <v>1693</v>
      </c>
      <c r="AL251" s="7">
        <v>10.525</v>
      </c>
      <c r="AM251" s="7">
        <f t="shared" si="179"/>
        <v>23.475000000000001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0</v>
      </c>
      <c r="AU251" s="9">
        <v>1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167"/>
        <v>0</v>
      </c>
      <c r="BQ251">
        <v>0.31</v>
      </c>
      <c r="BR251" s="54">
        <v>0.69</v>
      </c>
      <c r="BT251" s="18"/>
      <c r="BU251">
        <f t="shared" si="187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s="18">
        <v>0</v>
      </c>
      <c r="CS251">
        <v>0</v>
      </c>
      <c r="CT251">
        <v>1</v>
      </c>
      <c r="CU251">
        <v>0</v>
      </c>
      <c r="CV251" s="18">
        <v>0</v>
      </c>
      <c r="CW251">
        <v>1</v>
      </c>
      <c r="CX251">
        <v>0</v>
      </c>
      <c r="CY251">
        <v>0</v>
      </c>
      <c r="CZ251">
        <v>0</v>
      </c>
      <c r="DA251" s="18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 s="18">
        <v>0</v>
      </c>
      <c r="DN251" s="18"/>
      <c r="DS251" s="43" t="s">
        <v>397</v>
      </c>
    </row>
    <row r="252" spans="1:123" x14ac:dyDescent="0.25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192"/>
        <v>3.379710144927536</v>
      </c>
      <c r="H252" s="16">
        <f t="shared" si="193"/>
        <v>7.2202898550724637</v>
      </c>
      <c r="I252" s="11">
        <f t="shared" si="169"/>
        <v>6.692767639841693E-2</v>
      </c>
      <c r="J252" s="39">
        <f t="shared" si="170"/>
        <v>2.4249158115368458E-2</v>
      </c>
      <c r="K252" s="39">
        <f t="shared" si="194"/>
        <v>41.238545076178426</v>
      </c>
      <c r="L252" s="39">
        <f t="shared" si="195"/>
        <v>4.2678518283048472E-2</v>
      </c>
      <c r="M252" s="39">
        <f t="shared" si="196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1</v>
      </c>
      <c r="AF252" s="9">
        <v>0</v>
      </c>
      <c r="AG252" s="9">
        <v>0</v>
      </c>
      <c r="AH252" s="8">
        <v>1706</v>
      </c>
      <c r="AI252" s="9">
        <v>12</v>
      </c>
      <c r="AJ252" s="9">
        <f t="shared" si="197"/>
        <v>1693</v>
      </c>
      <c r="AL252" s="7">
        <v>10.525</v>
      </c>
      <c r="AM252" s="7">
        <f t="shared" si="179"/>
        <v>23.475000000000001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0</v>
      </c>
      <c r="AU252" s="9">
        <v>1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167"/>
        <v>0</v>
      </c>
      <c r="BQ252">
        <v>0.31</v>
      </c>
      <c r="BR252" s="54">
        <v>0.69</v>
      </c>
      <c r="BT252" s="18"/>
      <c r="BU252">
        <f t="shared" si="187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18">
        <v>0</v>
      </c>
      <c r="CS252">
        <v>0</v>
      </c>
      <c r="CT252">
        <v>1</v>
      </c>
      <c r="CU252">
        <v>0</v>
      </c>
      <c r="CV252" s="18">
        <v>0</v>
      </c>
      <c r="CW252">
        <v>1</v>
      </c>
      <c r="CX252">
        <v>0</v>
      </c>
      <c r="CY252">
        <v>0</v>
      </c>
      <c r="CZ252">
        <v>0</v>
      </c>
      <c r="DA252" s="18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 s="18">
        <v>0</v>
      </c>
      <c r="DN252" s="18"/>
      <c r="DS252" s="43" t="s">
        <v>397</v>
      </c>
    </row>
    <row r="253" spans="1:123" x14ac:dyDescent="0.25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192"/>
        <v>3.8714285714285719</v>
      </c>
      <c r="H253" s="16">
        <f t="shared" si="193"/>
        <v>6.9685714285714297</v>
      </c>
      <c r="I253" s="11">
        <f t="shared" si="169"/>
        <v>8.4756695340678367E-2</v>
      </c>
      <c r="J253" s="39">
        <f t="shared" si="170"/>
        <v>2.4216198668765246E-2</v>
      </c>
      <c r="K253" s="39">
        <f t="shared" si="194"/>
        <v>41.294672779911942</v>
      </c>
      <c r="L253" s="39">
        <f t="shared" si="195"/>
        <v>6.0540496671913122E-2</v>
      </c>
      <c r="M253" s="39">
        <f t="shared" si="196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1</v>
      </c>
      <c r="AF253" s="9">
        <v>0</v>
      </c>
      <c r="AG253" s="9">
        <v>0</v>
      </c>
      <c r="AH253" s="8">
        <v>1706</v>
      </c>
      <c r="AI253" s="9">
        <v>12</v>
      </c>
      <c r="AJ253" s="9">
        <f t="shared" si="197"/>
        <v>1693</v>
      </c>
      <c r="AL253" s="7">
        <v>10.525</v>
      </c>
      <c r="AM253" s="7">
        <f t="shared" si="179"/>
        <v>23.475000000000001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0</v>
      </c>
      <c r="AU253" s="9">
        <v>1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167"/>
        <v>0</v>
      </c>
      <c r="BQ253">
        <v>0.31</v>
      </c>
      <c r="BR253" s="54">
        <v>0.69</v>
      </c>
      <c r="BT253" s="18"/>
      <c r="BU253">
        <f t="shared" si="187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s="18">
        <v>0</v>
      </c>
      <c r="CS253">
        <v>0</v>
      </c>
      <c r="CT253">
        <v>1</v>
      </c>
      <c r="CU253">
        <v>0</v>
      </c>
      <c r="CV253" s="18">
        <v>0</v>
      </c>
      <c r="CW253">
        <v>1</v>
      </c>
      <c r="CX253">
        <v>0</v>
      </c>
      <c r="CY253">
        <v>0</v>
      </c>
      <c r="CZ253">
        <v>0</v>
      </c>
      <c r="DA253" s="18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 s="18">
        <v>0</v>
      </c>
      <c r="DN253" s="18"/>
      <c r="DS253" s="43" t="s">
        <v>397</v>
      </c>
    </row>
    <row r="254" spans="1:123" x14ac:dyDescent="0.25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192"/>
        <v>13.754716981132077</v>
      </c>
      <c r="H254" s="16">
        <f t="shared" si="193"/>
        <v>22.24528301886793</v>
      </c>
      <c r="I254" s="11">
        <f t="shared" si="169"/>
        <v>0.10250468011579229</v>
      </c>
      <c r="J254" s="39">
        <f t="shared" si="170"/>
        <v>2.4175632102781199E-2</v>
      </c>
      <c r="K254" s="39">
        <f t="shared" si="194"/>
        <v>41.363964993699526</v>
      </c>
      <c r="L254" s="39">
        <f t="shared" si="195"/>
        <v>7.8329048013011091E-2</v>
      </c>
      <c r="M254" s="39">
        <f t="shared" si="196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1</v>
      </c>
      <c r="AF254" s="9">
        <v>0</v>
      </c>
      <c r="AG254" s="9">
        <v>0</v>
      </c>
      <c r="AH254" s="8">
        <v>1706</v>
      </c>
      <c r="AI254" s="9">
        <v>12</v>
      </c>
      <c r="AJ254" s="9">
        <f t="shared" si="197"/>
        <v>1693</v>
      </c>
      <c r="AL254" s="7">
        <v>10.525</v>
      </c>
      <c r="AM254" s="7">
        <f t="shared" si="179"/>
        <v>23.475000000000001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0</v>
      </c>
      <c r="AU254" s="9">
        <v>1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167"/>
        <v>0</v>
      </c>
      <c r="BQ254">
        <v>0.31</v>
      </c>
      <c r="BR254" s="54">
        <v>0.69</v>
      </c>
      <c r="BT254" s="18"/>
      <c r="BU254">
        <f t="shared" si="187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s="18">
        <v>0</v>
      </c>
      <c r="CS254">
        <v>0</v>
      </c>
      <c r="CT254">
        <v>1</v>
      </c>
      <c r="CU254">
        <v>0</v>
      </c>
      <c r="CV254" s="18">
        <v>0</v>
      </c>
      <c r="CW254">
        <v>1</v>
      </c>
      <c r="CX254">
        <v>0</v>
      </c>
      <c r="CY254">
        <v>0</v>
      </c>
      <c r="CZ254">
        <v>0</v>
      </c>
      <c r="DA254" s="18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 s="18">
        <v>0</v>
      </c>
      <c r="DN254" s="18"/>
      <c r="DS254" s="43" t="s">
        <v>397</v>
      </c>
    </row>
    <row r="255" spans="1:123" x14ac:dyDescent="0.25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192"/>
        <v>-0.89736842105263159</v>
      </c>
      <c r="H255" s="16">
        <f t="shared" si="193"/>
        <v>1.9973684210526317</v>
      </c>
      <c r="I255" s="11">
        <f t="shared" si="169"/>
        <v>9.2132532004612858E-3</v>
      </c>
      <c r="J255" s="39">
        <f t="shared" si="170"/>
        <v>2.4245403159108649E-2</v>
      </c>
      <c r="K255" s="39">
        <f t="shared" si="194"/>
        <v>41.244931809859985</v>
      </c>
      <c r="L255" s="39">
        <f t="shared" si="195"/>
        <v>-1.5032149958647363E-2</v>
      </c>
      <c r="M255" s="39">
        <f t="shared" si="196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1</v>
      </c>
      <c r="AF255" s="9">
        <v>0</v>
      </c>
      <c r="AG255" s="9">
        <v>0</v>
      </c>
      <c r="AH255" s="8">
        <v>1714</v>
      </c>
      <c r="AI255" s="9">
        <v>12</v>
      </c>
      <c r="AJ255" s="9">
        <f t="shared" si="197"/>
        <v>1701</v>
      </c>
      <c r="AL255" s="7">
        <v>10.525</v>
      </c>
      <c r="AM255" s="7">
        <f t="shared" si="179"/>
        <v>23.475000000000001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0</v>
      </c>
      <c r="AU255" s="9">
        <v>1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167"/>
        <v>0</v>
      </c>
      <c r="BQ255">
        <v>0.31</v>
      </c>
      <c r="BR255" s="54">
        <v>0.69</v>
      </c>
      <c r="BT255" s="18"/>
      <c r="BU255">
        <f t="shared" si="187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s="18">
        <v>0</v>
      </c>
      <c r="CS255">
        <v>0</v>
      </c>
      <c r="CT255">
        <v>1</v>
      </c>
      <c r="CU255">
        <v>0</v>
      </c>
      <c r="CV255" s="18">
        <v>0</v>
      </c>
      <c r="CW255">
        <v>1</v>
      </c>
      <c r="CX255">
        <v>0</v>
      </c>
      <c r="CY255">
        <v>0</v>
      </c>
      <c r="CZ255">
        <v>0</v>
      </c>
      <c r="DA255" s="18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 s="18">
        <v>0</v>
      </c>
      <c r="DN255" s="18"/>
      <c r="DS255" s="43" t="s">
        <v>397</v>
      </c>
    </row>
    <row r="256" spans="1:123" x14ac:dyDescent="0.25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192"/>
        <v>3.842307692307692</v>
      </c>
      <c r="H256" s="16">
        <f t="shared" si="193"/>
        <v>7.2576923076923077</v>
      </c>
      <c r="I256" s="11">
        <f t="shared" si="169"/>
        <v>7.8557378008585005E-2</v>
      </c>
      <c r="J256" s="39">
        <f t="shared" si="170"/>
        <v>2.4171500925718459E-2</v>
      </c>
      <c r="K256" s="39">
        <f t="shared" si="194"/>
        <v>41.371034553175008</v>
      </c>
      <c r="L256" s="39">
        <f t="shared" si="195"/>
        <v>5.4385877082866546E-2</v>
      </c>
      <c r="M256" s="39">
        <f t="shared" si="196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1</v>
      </c>
      <c r="AF256" s="9">
        <v>0</v>
      </c>
      <c r="AG256" s="9">
        <v>0</v>
      </c>
      <c r="AH256" s="8">
        <v>1714</v>
      </c>
      <c r="AI256" s="9">
        <v>12</v>
      </c>
      <c r="AJ256" s="9">
        <f t="shared" si="197"/>
        <v>1701</v>
      </c>
      <c r="AL256" s="7">
        <v>10.525</v>
      </c>
      <c r="AM256" s="7">
        <f t="shared" si="179"/>
        <v>23.475000000000001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0</v>
      </c>
      <c r="AU256" s="9">
        <v>1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167"/>
        <v>0</v>
      </c>
      <c r="BQ256">
        <v>0.31</v>
      </c>
      <c r="BR256" s="54">
        <v>0.69</v>
      </c>
      <c r="BT256" s="18"/>
      <c r="BU256">
        <f t="shared" si="187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8">
        <v>0</v>
      </c>
      <c r="CS256">
        <v>0</v>
      </c>
      <c r="CT256">
        <v>1</v>
      </c>
      <c r="CU256">
        <v>0</v>
      </c>
      <c r="CV256" s="18">
        <v>0</v>
      </c>
      <c r="CW256">
        <v>1</v>
      </c>
      <c r="CX256">
        <v>0</v>
      </c>
      <c r="CY256">
        <v>0</v>
      </c>
      <c r="CZ256">
        <v>0</v>
      </c>
      <c r="DA256" s="18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 s="18">
        <v>0</v>
      </c>
      <c r="DN256" s="18"/>
      <c r="DS256" s="43" t="s">
        <v>397</v>
      </c>
    </row>
    <row r="257" spans="1:123" x14ac:dyDescent="0.25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192"/>
        <v>4.2421994884910497</v>
      </c>
      <c r="H257" s="16">
        <f t="shared" si="193"/>
        <v>7.1578005115089525</v>
      </c>
      <c r="I257" s="11">
        <f t="shared" si="169"/>
        <v>9.4380366995624174E-2</v>
      </c>
      <c r="J257" s="39">
        <f t="shared" si="170"/>
        <v>2.4138201277653239E-2</v>
      </c>
      <c r="K257" s="39">
        <f t="shared" si="194"/>
        <v>41.428107608241049</v>
      </c>
      <c r="L257" s="39">
        <f t="shared" si="195"/>
        <v>7.0242165717970928E-2</v>
      </c>
      <c r="M257" s="39">
        <f t="shared" si="196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1</v>
      </c>
      <c r="AF257" s="9">
        <v>0</v>
      </c>
      <c r="AG257" s="9">
        <v>0</v>
      </c>
      <c r="AH257" s="8">
        <v>1714</v>
      </c>
      <c r="AI257" s="9">
        <v>12</v>
      </c>
      <c r="AJ257" s="9">
        <f t="shared" si="197"/>
        <v>1701</v>
      </c>
      <c r="AL257" s="7">
        <v>10.525</v>
      </c>
      <c r="AM257" s="7">
        <f t="shared" si="179"/>
        <v>23.475000000000001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0</v>
      </c>
      <c r="AU257" s="9">
        <v>1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167"/>
        <v>0</v>
      </c>
      <c r="BQ257">
        <v>0.31</v>
      </c>
      <c r="BR257" s="54">
        <v>0.69</v>
      </c>
      <c r="BT257" s="18"/>
      <c r="BU257">
        <f t="shared" si="187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18">
        <v>0</v>
      </c>
      <c r="CS257">
        <v>0</v>
      </c>
      <c r="CT257">
        <v>1</v>
      </c>
      <c r="CU257">
        <v>0</v>
      </c>
      <c r="CV257" s="18">
        <v>0</v>
      </c>
      <c r="CW257">
        <v>1</v>
      </c>
      <c r="CX257">
        <v>0</v>
      </c>
      <c r="CY257">
        <v>0</v>
      </c>
      <c r="CZ257">
        <v>0</v>
      </c>
      <c r="DA257" s="18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 s="18">
        <v>0</v>
      </c>
      <c r="DN257" s="18"/>
      <c r="DS257" s="43" t="s">
        <v>397</v>
      </c>
    </row>
    <row r="258" spans="1:123" s="69" customFormat="1" x14ac:dyDescent="0.25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192"/>
        <v>14.117456734386755</v>
      </c>
      <c r="H258" s="74">
        <f t="shared" si="193"/>
        <v>22.349209932279905</v>
      </c>
      <c r="I258" s="75">
        <f t="shared" ref="I258:I321" si="200">IFERROR(F258/SQRT(F258^2+AJ258), "X")</f>
        <v>0.10679738638220909</v>
      </c>
      <c r="J258" s="76">
        <f t="shared" ref="J258:J321" si="201">IFERROR(SQRT((1-I258^2)/AJ258), "X")</f>
        <v>2.4107762163026882E-2</v>
      </c>
      <c r="K258" s="76">
        <f t="shared" si="194"/>
        <v>41.480415860981921</v>
      </c>
      <c r="L258" s="76">
        <f t="shared" si="195"/>
        <v>8.2689624219182217E-2</v>
      </c>
      <c r="M258" s="76">
        <f t="shared" si="196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1</v>
      </c>
      <c r="AF258" s="79">
        <v>0</v>
      </c>
      <c r="AG258" s="79">
        <v>0</v>
      </c>
      <c r="AH258" s="78">
        <v>1714</v>
      </c>
      <c r="AI258" s="79">
        <v>12</v>
      </c>
      <c r="AJ258" s="79">
        <f t="shared" si="197"/>
        <v>1701</v>
      </c>
      <c r="AK258" s="79"/>
      <c r="AL258" s="73">
        <v>10.525</v>
      </c>
      <c r="AM258" s="73">
        <f t="shared" si="179"/>
        <v>23.475000000000001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0</v>
      </c>
      <c r="AU258" s="79">
        <v>1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167"/>
        <v>0</v>
      </c>
      <c r="BQ258" s="69">
        <v>0.31</v>
      </c>
      <c r="BR258" s="86">
        <v>0.69</v>
      </c>
      <c r="BT258" s="85"/>
      <c r="BU258" s="69">
        <f t="shared" si="187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69">
        <v>0</v>
      </c>
      <c r="CR258" s="85">
        <v>0</v>
      </c>
      <c r="CS258" s="69">
        <v>0</v>
      </c>
      <c r="CT258" s="69">
        <v>1</v>
      </c>
      <c r="CU258" s="69">
        <v>0</v>
      </c>
      <c r="CV258" s="85">
        <v>0</v>
      </c>
      <c r="CW258" s="69">
        <v>1</v>
      </c>
      <c r="CX258" s="69">
        <v>0</v>
      </c>
      <c r="CY258" s="69">
        <v>0</v>
      </c>
      <c r="CZ258" s="69">
        <v>0</v>
      </c>
      <c r="DA258" s="85">
        <v>0</v>
      </c>
      <c r="DB258" s="69">
        <v>0</v>
      </c>
      <c r="DC258" s="69">
        <v>0</v>
      </c>
      <c r="DD258" s="69">
        <v>1</v>
      </c>
      <c r="DE258" s="69">
        <v>1</v>
      </c>
      <c r="DF258" s="69">
        <v>0</v>
      </c>
      <c r="DG258" s="69">
        <v>0</v>
      </c>
      <c r="DH258" s="69">
        <v>0</v>
      </c>
      <c r="DI258" s="69">
        <v>0</v>
      </c>
      <c r="DJ258" s="69">
        <v>0</v>
      </c>
      <c r="DK258" s="69">
        <v>1</v>
      </c>
      <c r="DL258" s="85">
        <v>0</v>
      </c>
      <c r="DN258" s="85"/>
      <c r="DR258" s="70"/>
      <c r="DS258" s="87" t="s">
        <v>397</v>
      </c>
    </row>
    <row r="259" spans="1:123" x14ac:dyDescent="0.25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02">D259-E259</f>
        <v>8.7589934762348562</v>
      </c>
      <c r="H259" s="16">
        <f t="shared" ref="H259:H266" si="203">D259+E259</f>
        <v>8.8410065237651452</v>
      </c>
      <c r="I259" s="11">
        <f t="shared" si="200"/>
        <v>0.56729789934477026</v>
      </c>
      <c r="J259" s="39">
        <f t="shared" si="201"/>
        <v>2.6435130444770285E-3</v>
      </c>
      <c r="K259" s="39">
        <f t="shared" si="194"/>
        <v>378.28449611370542</v>
      </c>
      <c r="L259" s="39">
        <f t="shared" si="195"/>
        <v>0.56465438630029319</v>
      </c>
      <c r="M259" s="39">
        <f t="shared" si="196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197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18">
        <v>0</v>
      </c>
      <c r="CS259">
        <v>0</v>
      </c>
      <c r="CT259">
        <v>0</v>
      </c>
      <c r="CU259">
        <v>1</v>
      </c>
      <c r="CV259" s="18">
        <v>0</v>
      </c>
      <c r="CW259">
        <v>0</v>
      </c>
      <c r="CX259">
        <v>0</v>
      </c>
      <c r="CY259">
        <v>0</v>
      </c>
      <c r="CZ259">
        <v>0</v>
      </c>
      <c r="DA259" s="18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18">
        <v>0</v>
      </c>
      <c r="DN259" s="18"/>
      <c r="DS259" s="43" t="s">
        <v>397</v>
      </c>
    </row>
    <row r="260" spans="1:123" x14ac:dyDescent="0.25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204">D260/F260</f>
        <v>4.5559210526315792E-2</v>
      </c>
      <c r="F260" s="7">
        <v>182.4</v>
      </c>
      <c r="G260" s="7">
        <f t="shared" si="202"/>
        <v>8.2644407894736851</v>
      </c>
      <c r="H260" s="16">
        <f t="shared" si="203"/>
        <v>8.3555592105263159</v>
      </c>
      <c r="I260" s="11">
        <f t="shared" si="200"/>
        <v>0.57113962349685266</v>
      </c>
      <c r="J260" s="39">
        <f t="shared" si="201"/>
        <v>3.1312479358380075E-3</v>
      </c>
      <c r="K260" s="39">
        <f t="shared" si="194"/>
        <v>319.36148797248552</v>
      </c>
      <c r="L260" s="39">
        <f t="shared" si="195"/>
        <v>0.56800837556101469</v>
      </c>
      <c r="M260" s="39">
        <f t="shared" si="196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197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8">
        <v>0</v>
      </c>
      <c r="CS260">
        <v>0</v>
      </c>
      <c r="CT260">
        <v>0</v>
      </c>
      <c r="CU260">
        <v>1</v>
      </c>
      <c r="CV260" s="18">
        <v>0</v>
      </c>
      <c r="CW260">
        <v>0</v>
      </c>
      <c r="CX260">
        <v>0</v>
      </c>
      <c r="CY260">
        <v>0</v>
      </c>
      <c r="CZ260">
        <v>0</v>
      </c>
      <c r="DA260" s="18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18">
        <v>0</v>
      </c>
      <c r="DN260" s="18"/>
      <c r="DS260" s="43" t="s">
        <v>397</v>
      </c>
    </row>
    <row r="261" spans="1:123" x14ac:dyDescent="0.25">
      <c r="A261">
        <v>260</v>
      </c>
      <c r="B261">
        <v>18</v>
      </c>
      <c r="C261" s="98" t="s">
        <v>559</v>
      </c>
      <c r="D261" s="12">
        <v>10.3</v>
      </c>
      <c r="E261" s="14">
        <f t="shared" si="204"/>
        <v>8.45648604269294E-2</v>
      </c>
      <c r="F261" s="7">
        <v>121.8</v>
      </c>
      <c r="G261" s="7">
        <f t="shared" si="202"/>
        <v>10.215435139573071</v>
      </c>
      <c r="H261" s="16">
        <f t="shared" si="203"/>
        <v>10.384564860426931</v>
      </c>
      <c r="I261" s="11">
        <f t="shared" si="200"/>
        <v>0.58631434535014559</v>
      </c>
      <c r="J261" s="39">
        <f t="shared" si="201"/>
        <v>4.8137466777516055E-3</v>
      </c>
      <c r="K261" s="39">
        <f t="shared" si="194"/>
        <v>207.73839317757324</v>
      </c>
      <c r="L261" s="39">
        <f t="shared" si="195"/>
        <v>0.58150059867239401</v>
      </c>
      <c r="M261" s="39">
        <f t="shared" si="196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197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18">
        <v>0</v>
      </c>
      <c r="CS261">
        <v>0</v>
      </c>
      <c r="CT261">
        <v>0</v>
      </c>
      <c r="CU261">
        <v>1</v>
      </c>
      <c r="CV261" s="18">
        <v>0</v>
      </c>
      <c r="CW261">
        <v>0</v>
      </c>
      <c r="CX261">
        <v>0</v>
      </c>
      <c r="CY261">
        <v>0</v>
      </c>
      <c r="CZ261">
        <v>0</v>
      </c>
      <c r="DA261" s="18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18">
        <v>0</v>
      </c>
      <c r="DN261" s="18"/>
      <c r="DS261" s="43" t="s">
        <v>397</v>
      </c>
    </row>
    <row r="262" spans="1:123" x14ac:dyDescent="0.25">
      <c r="A262">
        <v>261</v>
      </c>
      <c r="B262">
        <v>18</v>
      </c>
      <c r="C262" s="98" t="s">
        <v>559</v>
      </c>
      <c r="D262" s="12">
        <v>13.4</v>
      </c>
      <c r="E262" s="14">
        <f t="shared" si="204"/>
        <v>0.30044843049327352</v>
      </c>
      <c r="F262" s="7">
        <v>44.6</v>
      </c>
      <c r="G262" s="7">
        <f t="shared" si="202"/>
        <v>13.099551569506726</v>
      </c>
      <c r="H262" s="16">
        <f t="shared" si="203"/>
        <v>13.700448430493275</v>
      </c>
      <c r="I262" s="11">
        <f t="shared" si="200"/>
        <v>0.2561815851402216</v>
      </c>
      <c r="J262" s="39">
        <f t="shared" si="201"/>
        <v>5.7439817296013806E-3</v>
      </c>
      <c r="K262" s="39">
        <f t="shared" si="194"/>
        <v>174.09526127956499</v>
      </c>
      <c r="L262" s="39">
        <f t="shared" si="195"/>
        <v>0.25043760341062021</v>
      </c>
      <c r="M262" s="39">
        <f t="shared" si="196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197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 s="18">
        <v>0</v>
      </c>
      <c r="CS262">
        <v>0</v>
      </c>
      <c r="CT262">
        <v>0</v>
      </c>
      <c r="CU262">
        <v>1</v>
      </c>
      <c r="CV262" s="18">
        <v>0</v>
      </c>
      <c r="CW262">
        <v>0</v>
      </c>
      <c r="CX262">
        <v>0</v>
      </c>
      <c r="CY262">
        <v>0</v>
      </c>
      <c r="CZ262">
        <v>0</v>
      </c>
      <c r="DA262" s="18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18">
        <v>0</v>
      </c>
      <c r="DN262" s="18"/>
      <c r="DS262" s="43" t="s">
        <v>397</v>
      </c>
    </row>
    <row r="263" spans="1:123" x14ac:dyDescent="0.25">
      <c r="A263">
        <v>262</v>
      </c>
      <c r="B263">
        <v>18</v>
      </c>
      <c r="C263" s="98" t="s">
        <v>559</v>
      </c>
      <c r="D263" s="12">
        <v>7.9</v>
      </c>
      <c r="E263" s="14">
        <f t="shared" si="204"/>
        <v>8.856502242152467E-2</v>
      </c>
      <c r="F263" s="7">
        <v>89.2</v>
      </c>
      <c r="G263" s="7">
        <f t="shared" si="202"/>
        <v>7.8114349775784753</v>
      </c>
      <c r="H263" s="16">
        <f t="shared" si="203"/>
        <v>7.9885650224215254</v>
      </c>
      <c r="I263" s="11">
        <f t="shared" si="200"/>
        <v>0.50802802585012474</v>
      </c>
      <c r="J263" s="39">
        <f t="shared" si="201"/>
        <v>5.6953814557188873E-3</v>
      </c>
      <c r="K263" s="39">
        <f t="shared" si="194"/>
        <v>175.58086456103354</v>
      </c>
      <c r="L263" s="39">
        <f t="shared" si="195"/>
        <v>0.50233264439440584</v>
      </c>
      <c r="M263" s="39">
        <f t="shared" si="196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197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s="18">
        <v>0</v>
      </c>
      <c r="CS263">
        <v>0</v>
      </c>
      <c r="CT263">
        <v>0</v>
      </c>
      <c r="CU263">
        <v>1</v>
      </c>
      <c r="CV263" s="18">
        <v>0</v>
      </c>
      <c r="CW263">
        <v>0</v>
      </c>
      <c r="CX263">
        <v>0</v>
      </c>
      <c r="CY263">
        <v>0</v>
      </c>
      <c r="CZ263">
        <v>0</v>
      </c>
      <c r="DA263" s="18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18">
        <v>0</v>
      </c>
      <c r="DN263" s="18"/>
      <c r="DS263" s="43" t="s">
        <v>397</v>
      </c>
    </row>
    <row r="264" spans="1:123" x14ac:dyDescent="0.25">
      <c r="A264">
        <v>263</v>
      </c>
      <c r="B264">
        <v>18</v>
      </c>
      <c r="C264" s="98" t="s">
        <v>559</v>
      </c>
      <c r="D264" s="12">
        <v>6.5</v>
      </c>
      <c r="E264" s="14">
        <f t="shared" si="204"/>
        <v>5.2208835341365459E-2</v>
      </c>
      <c r="F264" s="7">
        <v>124.5</v>
      </c>
      <c r="G264" s="7">
        <f t="shared" si="202"/>
        <v>6.4477911646586348</v>
      </c>
      <c r="H264" s="16">
        <f t="shared" si="203"/>
        <v>6.5522088353413652</v>
      </c>
      <c r="I264" s="11">
        <f t="shared" si="200"/>
        <v>0.41575771597427358</v>
      </c>
      <c r="J264" s="39">
        <f t="shared" si="201"/>
        <v>3.3394194054158521E-3</v>
      </c>
      <c r="K264" s="39">
        <f t="shared" si="194"/>
        <v>299.4532517773016</v>
      </c>
      <c r="L264" s="39">
        <f t="shared" si="195"/>
        <v>0.4124182965688577</v>
      </c>
      <c r="M264" s="39">
        <f t="shared" si="196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197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18">
        <v>0</v>
      </c>
      <c r="CS264">
        <v>0</v>
      </c>
      <c r="CT264">
        <v>0</v>
      </c>
      <c r="CU264">
        <v>1</v>
      </c>
      <c r="CV264" s="18">
        <v>0</v>
      </c>
      <c r="CW264">
        <v>0</v>
      </c>
      <c r="CX264">
        <v>0</v>
      </c>
      <c r="CY264">
        <v>0</v>
      </c>
      <c r="CZ264">
        <v>0</v>
      </c>
      <c r="DA264" s="18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18">
        <v>0</v>
      </c>
      <c r="DN264" s="18"/>
      <c r="DS264" s="43" t="s">
        <v>397</v>
      </c>
    </row>
    <row r="265" spans="1:123" x14ac:dyDescent="0.25">
      <c r="A265">
        <v>264</v>
      </c>
      <c r="B265">
        <v>18</v>
      </c>
      <c r="C265" s="98" t="s">
        <v>559</v>
      </c>
      <c r="D265" s="12">
        <v>11.2</v>
      </c>
      <c r="E265" s="14">
        <f t="shared" si="204"/>
        <v>0.86821705426356577</v>
      </c>
      <c r="F265" s="7">
        <v>12.9</v>
      </c>
      <c r="G265" s="7">
        <f t="shared" si="202"/>
        <v>10.331782945736434</v>
      </c>
      <c r="H265" s="16">
        <f t="shared" si="203"/>
        <v>12.068217054263565</v>
      </c>
      <c r="I265" s="11">
        <f t="shared" si="200"/>
        <v>7.6431230218154844E-2</v>
      </c>
      <c r="J265" s="39">
        <f t="shared" si="201"/>
        <v>5.924901567298824E-3</v>
      </c>
      <c r="K265" s="39">
        <f t="shared" si="194"/>
        <v>168.77917525571689</v>
      </c>
      <c r="L265" s="39">
        <f t="shared" si="195"/>
        <v>7.0506328650856015E-2</v>
      </c>
      <c r="M265" s="39">
        <f t="shared" si="196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197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s="18">
        <v>1</v>
      </c>
      <c r="CS265">
        <v>0</v>
      </c>
      <c r="CT265">
        <v>1</v>
      </c>
      <c r="CU265">
        <v>0</v>
      </c>
      <c r="CV265" s="18">
        <v>0</v>
      </c>
      <c r="CW265">
        <v>0</v>
      </c>
      <c r="CX265">
        <v>0</v>
      </c>
      <c r="CY265">
        <v>0</v>
      </c>
      <c r="CZ265">
        <v>0</v>
      </c>
      <c r="DA265" s="18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8">
        <v>0</v>
      </c>
      <c r="DN265" s="18"/>
      <c r="DS265" s="43" t="s">
        <v>397</v>
      </c>
    </row>
    <row r="266" spans="1:123" s="69" customFormat="1" x14ac:dyDescent="0.25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204"/>
        <v>1.0843373493975903</v>
      </c>
      <c r="F266" s="73">
        <v>16.600000000000001</v>
      </c>
      <c r="G266" s="73">
        <f t="shared" si="202"/>
        <v>16.91566265060241</v>
      </c>
      <c r="H266" s="74">
        <f t="shared" si="203"/>
        <v>19.08433734939759</v>
      </c>
      <c r="I266" s="75">
        <f t="shared" si="200"/>
        <v>6.3196237365657243E-2</v>
      </c>
      <c r="J266" s="76">
        <f t="shared" si="201"/>
        <v>3.8070022509432066E-3</v>
      </c>
      <c r="K266" s="76">
        <f t="shared" si="194"/>
        <v>262.67386622958901</v>
      </c>
      <c r="L266" s="76">
        <f t="shared" si="195"/>
        <v>5.9389235114714035E-2</v>
      </c>
      <c r="M266" s="76">
        <f t="shared" si="196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197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85">
        <v>1</v>
      </c>
      <c r="CS266" s="69">
        <v>0</v>
      </c>
      <c r="CT266" s="69">
        <v>1</v>
      </c>
      <c r="CU266" s="69">
        <v>0</v>
      </c>
      <c r="CV266" s="85">
        <v>0</v>
      </c>
      <c r="CW266" s="69">
        <v>0</v>
      </c>
      <c r="CX266" s="69">
        <v>0</v>
      </c>
      <c r="CY266" s="69">
        <v>0</v>
      </c>
      <c r="CZ266" s="69">
        <v>0</v>
      </c>
      <c r="DA266" s="85">
        <v>1</v>
      </c>
      <c r="DB266" s="69">
        <v>1</v>
      </c>
      <c r="DC266" s="69">
        <v>1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69">
        <v>0</v>
      </c>
      <c r="DL266" s="85">
        <v>0</v>
      </c>
      <c r="DN266" s="85"/>
      <c r="DR266" s="70"/>
      <c r="DS266" s="87" t="s">
        <v>397</v>
      </c>
    </row>
    <row r="267" spans="1:123" x14ac:dyDescent="0.25">
      <c r="A267">
        <v>266</v>
      </c>
      <c r="B267">
        <v>19</v>
      </c>
      <c r="C267" s="100" t="s">
        <v>560</v>
      </c>
      <c r="D267" s="12">
        <v>12.908542468081457</v>
      </c>
      <c r="E267" s="14">
        <v>0.75170227223767516</v>
      </c>
      <c r="F267" s="7">
        <v>17.172413793103448</v>
      </c>
      <c r="G267" s="7">
        <f t="shared" ref="G267:G290" si="205">D267-E267</f>
        <v>12.156840195843781</v>
      </c>
      <c r="H267" s="16">
        <f t="shared" ref="H267:H290" si="206">D267+E267</f>
        <v>13.660244740319133</v>
      </c>
      <c r="I267" s="11">
        <f t="shared" si="200"/>
        <v>0.27491202321058933</v>
      </c>
      <c r="J267" s="39">
        <f t="shared" si="201"/>
        <v>1.6008933078528294E-2</v>
      </c>
      <c r="K267" s="39">
        <f t="shared" si="194"/>
        <v>62.465124633523068</v>
      </c>
      <c r="L267" s="39">
        <f t="shared" si="195"/>
        <v>0.25890309013206103</v>
      </c>
      <c r="M267" s="39">
        <f t="shared" si="196"/>
        <v>0.29092095628911763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1</v>
      </c>
      <c r="AD267" s="9">
        <v>0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197"/>
        <v>3607</v>
      </c>
      <c r="AL267" s="7">
        <v>17</v>
      </c>
      <c r="AM267" s="7">
        <f t="shared" ref="AM267:AM330" si="207">CJ267-AL267-6</f>
        <v>21.274999999999999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s="18">
        <v>0</v>
      </c>
      <c r="CS267">
        <v>0</v>
      </c>
      <c r="CT267">
        <v>1</v>
      </c>
      <c r="CU267">
        <v>0</v>
      </c>
      <c r="CV267" s="18">
        <v>0</v>
      </c>
      <c r="CW267">
        <v>0</v>
      </c>
      <c r="CX267">
        <v>0</v>
      </c>
      <c r="CY267">
        <v>0</v>
      </c>
      <c r="CZ267">
        <v>0</v>
      </c>
      <c r="DA267" s="18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0</v>
      </c>
      <c r="DK267">
        <v>0</v>
      </c>
      <c r="DL267" s="18">
        <v>1</v>
      </c>
      <c r="DN267" s="18"/>
      <c r="DS267" s="43" t="s">
        <v>397</v>
      </c>
    </row>
    <row r="268" spans="1:123" x14ac:dyDescent="0.25">
      <c r="A268">
        <v>267</v>
      </c>
      <c r="B268">
        <v>19</v>
      </c>
      <c r="C268" s="25" t="s">
        <v>560</v>
      </c>
      <c r="D268" s="12">
        <v>9.7250909313234697</v>
      </c>
      <c r="E268" s="14">
        <v>1.0256931841630224</v>
      </c>
      <c r="F268" s="7">
        <v>9.481481481481481</v>
      </c>
      <c r="G268" s="7">
        <f t="shared" si="205"/>
        <v>8.6993977471604467</v>
      </c>
      <c r="H268" s="16">
        <f t="shared" si="206"/>
        <v>10.750784115486493</v>
      </c>
      <c r="I268" s="11">
        <f t="shared" si="200"/>
        <v>0.15593996707303245</v>
      </c>
      <c r="J268" s="39">
        <f t="shared" si="201"/>
        <v>1.644679340223389E-2</v>
      </c>
      <c r="K268" s="39">
        <f t="shared" si="194"/>
        <v>60.802125711883434</v>
      </c>
      <c r="L268" s="39">
        <f t="shared" si="195"/>
        <v>0.13949317367079855</v>
      </c>
      <c r="M268" s="39">
        <f t="shared" si="196"/>
        <v>0.17238676047526635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1</v>
      </c>
      <c r="AD268" s="9">
        <v>0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197"/>
        <v>3607</v>
      </c>
      <c r="AL268" s="7">
        <v>12</v>
      </c>
      <c r="AM268" s="7">
        <f t="shared" si="207"/>
        <v>26.274999999999999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18">
        <v>0</v>
      </c>
      <c r="CS268">
        <v>0</v>
      </c>
      <c r="CT268">
        <v>1</v>
      </c>
      <c r="CU268">
        <v>0</v>
      </c>
      <c r="CV268" s="18">
        <v>0</v>
      </c>
      <c r="CW268">
        <v>0</v>
      </c>
      <c r="CX268">
        <v>0</v>
      </c>
      <c r="CY268">
        <v>0</v>
      </c>
      <c r="CZ268">
        <v>0</v>
      </c>
      <c r="DA268" s="1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0</v>
      </c>
      <c r="DL268" s="18">
        <v>1</v>
      </c>
      <c r="DN268" s="18"/>
      <c r="DS268" s="43" t="s">
        <v>397</v>
      </c>
    </row>
    <row r="269" spans="1:123" x14ac:dyDescent="0.25">
      <c r="A269">
        <v>268</v>
      </c>
      <c r="B269">
        <v>19</v>
      </c>
      <c r="C269" s="25" t="s">
        <v>560</v>
      </c>
      <c r="D269" s="12">
        <v>9.6390601422601403</v>
      </c>
      <c r="E269" s="14">
        <v>2.352841452047751</v>
      </c>
      <c r="F269" s="7">
        <v>4.096774193548387</v>
      </c>
      <c r="G269" s="7">
        <f t="shared" si="205"/>
        <v>7.2862186902123893</v>
      </c>
      <c r="H269" s="16">
        <f t="shared" si="206"/>
        <v>11.99190159430789</v>
      </c>
      <c r="I269" s="11">
        <f t="shared" si="200"/>
        <v>6.8055135339707112E-2</v>
      </c>
      <c r="J269" s="39">
        <f t="shared" si="201"/>
        <v>1.6611883429377326E-2</v>
      </c>
      <c r="K269" s="39">
        <f t="shared" si="194"/>
        <v>60.19787005196217</v>
      </c>
      <c r="L269" s="39">
        <f t="shared" si="195"/>
        <v>5.1443251910329786E-2</v>
      </c>
      <c r="M269" s="39">
        <f t="shared" si="196"/>
        <v>8.4667018769084446E-2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1</v>
      </c>
      <c r="AD269" s="9">
        <v>0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197"/>
        <v>3607</v>
      </c>
      <c r="AL269" s="7">
        <v>9</v>
      </c>
      <c r="AM269" s="7">
        <f t="shared" si="207"/>
        <v>29.274999999999999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8">
        <v>0</v>
      </c>
      <c r="CS269">
        <v>0</v>
      </c>
      <c r="CT269">
        <v>1</v>
      </c>
      <c r="CU269">
        <v>0</v>
      </c>
      <c r="CV269" s="18">
        <v>0</v>
      </c>
      <c r="CW269">
        <v>0</v>
      </c>
      <c r="CX269">
        <v>0</v>
      </c>
      <c r="CY269">
        <v>0</v>
      </c>
      <c r="CZ269">
        <v>0</v>
      </c>
      <c r="DA269" s="18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0</v>
      </c>
      <c r="DK269">
        <v>0</v>
      </c>
      <c r="DL269" s="18">
        <v>1</v>
      </c>
      <c r="DN269" s="18"/>
      <c r="DS269" s="43" t="s">
        <v>397</v>
      </c>
    </row>
    <row r="270" spans="1:123" x14ac:dyDescent="0.25">
      <c r="A270">
        <v>269</v>
      </c>
      <c r="B270">
        <v>19</v>
      </c>
      <c r="C270" s="25" t="s">
        <v>560</v>
      </c>
      <c r="D270" s="12">
        <v>12.875650374401223</v>
      </c>
      <c r="E270" s="14">
        <v>0.7512954946833712</v>
      </c>
      <c r="F270" s="7">
        <v>17.137931034482758</v>
      </c>
      <c r="G270" s="7">
        <f t="shared" si="205"/>
        <v>12.124354879717853</v>
      </c>
      <c r="H270" s="16">
        <f t="shared" si="206"/>
        <v>13.626945869084594</v>
      </c>
      <c r="I270" s="11">
        <f t="shared" si="200"/>
        <v>0.27440159564256938</v>
      </c>
      <c r="J270" s="39">
        <f t="shared" si="201"/>
        <v>1.6011360711538254E-2</v>
      </c>
      <c r="K270" s="39">
        <f t="shared" si="194"/>
        <v>62.455653708392866</v>
      </c>
      <c r="L270" s="39">
        <f t="shared" si="195"/>
        <v>0.25839023493103114</v>
      </c>
      <c r="M270" s="39">
        <f t="shared" si="196"/>
        <v>0.29041295635410763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1</v>
      </c>
      <c r="AD270" s="9">
        <v>0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197"/>
        <v>3607</v>
      </c>
      <c r="AL270" s="7">
        <v>17</v>
      </c>
      <c r="AM270" s="7">
        <f t="shared" si="207"/>
        <v>21.274999999999999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8">
        <v>0</v>
      </c>
      <c r="CS270">
        <v>0</v>
      </c>
      <c r="CT270">
        <v>1</v>
      </c>
      <c r="CU270">
        <v>0</v>
      </c>
      <c r="CV270" s="18">
        <v>0</v>
      </c>
      <c r="CW270">
        <v>0</v>
      </c>
      <c r="CX270">
        <v>0</v>
      </c>
      <c r="CY270">
        <v>0</v>
      </c>
      <c r="CZ270">
        <v>0</v>
      </c>
      <c r="DA270" s="18">
        <v>0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0</v>
      </c>
      <c r="DJ270">
        <v>0</v>
      </c>
      <c r="DK270">
        <v>0</v>
      </c>
      <c r="DL270" s="18">
        <v>1</v>
      </c>
      <c r="DN270" s="18"/>
      <c r="DS270" s="43" t="s">
        <v>397</v>
      </c>
    </row>
    <row r="271" spans="1:123" x14ac:dyDescent="0.25">
      <c r="A271">
        <v>270</v>
      </c>
      <c r="B271">
        <v>19</v>
      </c>
      <c r="C271" s="25" t="s">
        <v>560</v>
      </c>
      <c r="D271" s="12">
        <v>9.2540437734962193</v>
      </c>
      <c r="E271" s="14">
        <v>1.0198333954465222</v>
      </c>
      <c r="F271" s="7">
        <v>9.0740740740740744</v>
      </c>
      <c r="G271" s="7">
        <f t="shared" si="205"/>
        <v>8.2342103780496974</v>
      </c>
      <c r="H271" s="16">
        <f t="shared" si="206"/>
        <v>10.273877168942741</v>
      </c>
      <c r="I271" s="11">
        <f t="shared" si="200"/>
        <v>0.14939224351455971</v>
      </c>
      <c r="J271" s="39">
        <f t="shared" si="201"/>
        <v>1.6463634999563725E-2</v>
      </c>
      <c r="K271" s="39">
        <f t="shared" si="194"/>
        <v>60.739927727169565</v>
      </c>
      <c r="L271" s="39">
        <f t="shared" si="195"/>
        <v>0.13292860851499599</v>
      </c>
      <c r="M271" s="39">
        <f t="shared" si="196"/>
        <v>0.16585587851412342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1</v>
      </c>
      <c r="AD271" s="9">
        <v>0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197"/>
        <v>3607</v>
      </c>
      <c r="AL271" s="7">
        <v>12</v>
      </c>
      <c r="AM271" s="7">
        <f t="shared" si="207"/>
        <v>26.274999999999999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18">
        <v>0</v>
      </c>
      <c r="CS271">
        <v>0</v>
      </c>
      <c r="CT271">
        <v>1</v>
      </c>
      <c r="CU271">
        <v>0</v>
      </c>
      <c r="CV271" s="18">
        <v>0</v>
      </c>
      <c r="CW271">
        <v>0</v>
      </c>
      <c r="CX271">
        <v>0</v>
      </c>
      <c r="CY271">
        <v>0</v>
      </c>
      <c r="CZ271">
        <v>0</v>
      </c>
      <c r="DA271" s="18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0</v>
      </c>
      <c r="DK271">
        <v>0</v>
      </c>
      <c r="DL271" s="18">
        <v>1</v>
      </c>
      <c r="DN271" s="18"/>
      <c r="DS271" s="43" t="s">
        <v>397</v>
      </c>
    </row>
    <row r="272" spans="1:123" x14ac:dyDescent="0.25">
      <c r="A272">
        <v>271</v>
      </c>
      <c r="B272">
        <v>19</v>
      </c>
      <c r="C272" s="25" t="s">
        <v>560</v>
      </c>
      <c r="D272" s="12">
        <v>10.33214835777491</v>
      </c>
      <c r="E272" s="14">
        <v>2.4108346168141459</v>
      </c>
      <c r="F272" s="7">
        <v>4.2857142857142856</v>
      </c>
      <c r="G272" s="7">
        <f t="shared" si="205"/>
        <v>7.9213137409607643</v>
      </c>
      <c r="H272" s="16">
        <f t="shared" si="206"/>
        <v>12.742982974589056</v>
      </c>
      <c r="I272" s="11">
        <f t="shared" si="200"/>
        <v>7.1178233468594559E-2</v>
      </c>
      <c r="J272" s="39">
        <f t="shared" si="201"/>
        <v>1.6608254476005398E-2</v>
      </c>
      <c r="K272" s="39">
        <f t="shared" si="194"/>
        <v>60.21102346695973</v>
      </c>
      <c r="L272" s="39">
        <f t="shared" si="195"/>
        <v>5.4569978992589162E-2</v>
      </c>
      <c r="M272" s="39">
        <f t="shared" si="196"/>
        <v>8.778648794459995E-2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1</v>
      </c>
      <c r="AD272" s="9">
        <v>0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197"/>
        <v>3607</v>
      </c>
      <c r="AL272" s="7">
        <v>9</v>
      </c>
      <c r="AM272" s="7">
        <f t="shared" si="207"/>
        <v>29.274999999999999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18">
        <v>0</v>
      </c>
      <c r="CS272">
        <v>0</v>
      </c>
      <c r="CT272">
        <v>1</v>
      </c>
      <c r="CU272">
        <v>0</v>
      </c>
      <c r="CV272" s="18">
        <v>0</v>
      </c>
      <c r="CW272">
        <v>0</v>
      </c>
      <c r="CX272">
        <v>0</v>
      </c>
      <c r="CY272">
        <v>0</v>
      </c>
      <c r="CZ272">
        <v>0</v>
      </c>
      <c r="DA272" s="18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 s="18">
        <v>1</v>
      </c>
      <c r="DN272" s="18"/>
      <c r="DS272" s="43" t="s">
        <v>397</v>
      </c>
    </row>
    <row r="273" spans="1:123" x14ac:dyDescent="0.25">
      <c r="A273">
        <v>272</v>
      </c>
      <c r="B273">
        <v>19</v>
      </c>
      <c r="C273" s="25" t="s">
        <v>560</v>
      </c>
      <c r="D273" s="12">
        <v>12.03189975348813</v>
      </c>
      <c r="E273" s="14">
        <v>0.71527217218188466</v>
      </c>
      <c r="F273" s="7">
        <v>16.821428571428569</v>
      </c>
      <c r="G273" s="7">
        <f t="shared" si="205"/>
        <v>11.316627581306244</v>
      </c>
      <c r="H273" s="16">
        <f t="shared" si="206"/>
        <v>12.747171925670015</v>
      </c>
      <c r="I273" s="11">
        <f t="shared" si="200"/>
        <v>0.27001834234929567</v>
      </c>
      <c r="J273" s="39">
        <f t="shared" si="201"/>
        <v>1.6052045829682123E-2</v>
      </c>
      <c r="K273" s="39">
        <f t="shared" si="194"/>
        <v>62.297355154000513</v>
      </c>
      <c r="L273" s="39">
        <f t="shared" si="195"/>
        <v>0.25396629651961355</v>
      </c>
      <c r="M273" s="39">
        <f t="shared" si="196"/>
        <v>0.28607038817897779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1</v>
      </c>
      <c r="AD273" s="9">
        <v>0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197"/>
        <v>3598</v>
      </c>
      <c r="AL273" s="7">
        <v>17</v>
      </c>
      <c r="AM273" s="7">
        <f t="shared" si="207"/>
        <v>21.274999999999999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18">
        <v>0</v>
      </c>
      <c r="CS273">
        <v>0</v>
      </c>
      <c r="CT273">
        <v>1</v>
      </c>
      <c r="CU273">
        <v>0</v>
      </c>
      <c r="CV273" s="18">
        <v>0</v>
      </c>
      <c r="CW273">
        <v>0</v>
      </c>
      <c r="CX273">
        <v>0</v>
      </c>
      <c r="CY273">
        <v>0</v>
      </c>
      <c r="CZ273">
        <v>0</v>
      </c>
      <c r="DA273" s="18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0</v>
      </c>
      <c r="DK273">
        <v>0</v>
      </c>
      <c r="DL273" s="18">
        <v>1</v>
      </c>
      <c r="DN273" s="18"/>
      <c r="DS273" s="43" t="s">
        <v>397</v>
      </c>
    </row>
    <row r="274" spans="1:123" x14ac:dyDescent="0.25">
      <c r="A274">
        <v>273</v>
      </c>
      <c r="B274">
        <v>19</v>
      </c>
      <c r="C274" s="25" t="s">
        <v>560</v>
      </c>
      <c r="D274" s="12">
        <v>8.0367459666890557</v>
      </c>
      <c r="E274" s="14">
        <v>1.041800403089322</v>
      </c>
      <c r="F274" s="7">
        <v>7.7142857142857144</v>
      </c>
      <c r="G274" s="7">
        <f t="shared" si="205"/>
        <v>6.9949455635997335</v>
      </c>
      <c r="H274" s="16">
        <f t="shared" si="206"/>
        <v>9.0785463697783779</v>
      </c>
      <c r="I274" s="11">
        <f t="shared" si="200"/>
        <v>0.12755660349884759</v>
      </c>
      <c r="J274" s="39">
        <f t="shared" si="201"/>
        <v>1.6535115268369132E-2</v>
      </c>
      <c r="K274" s="39">
        <f t="shared" si="194"/>
        <v>60.4773528197261</v>
      </c>
      <c r="L274" s="39">
        <f t="shared" si="195"/>
        <v>0.11102148823047846</v>
      </c>
      <c r="M274" s="39">
        <f t="shared" si="196"/>
        <v>0.14409171876721671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1</v>
      </c>
      <c r="AD274" s="9">
        <v>0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197"/>
        <v>3598</v>
      </c>
      <c r="AL274" s="7">
        <v>12</v>
      </c>
      <c r="AM274" s="7">
        <f t="shared" si="207"/>
        <v>26.274999999999999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18">
        <v>0</v>
      </c>
      <c r="CS274">
        <v>0</v>
      </c>
      <c r="CT274">
        <v>1</v>
      </c>
      <c r="CU274">
        <v>0</v>
      </c>
      <c r="CV274" s="18">
        <v>0</v>
      </c>
      <c r="CW274">
        <v>0</v>
      </c>
      <c r="CX274">
        <v>0</v>
      </c>
      <c r="CY274">
        <v>0</v>
      </c>
      <c r="CZ274">
        <v>0</v>
      </c>
      <c r="DA274" s="18">
        <v>0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0</v>
      </c>
      <c r="DL274" s="18">
        <v>1</v>
      </c>
      <c r="DN274" s="18"/>
      <c r="DS274" s="43" t="s">
        <v>397</v>
      </c>
    </row>
    <row r="275" spans="1:123" x14ac:dyDescent="0.25">
      <c r="A275">
        <v>274</v>
      </c>
      <c r="B275">
        <v>19</v>
      </c>
      <c r="C275" s="25" t="s">
        <v>560</v>
      </c>
      <c r="D275" s="12">
        <v>9.1264730938731624</v>
      </c>
      <c r="E275" s="14">
        <v>2.3759000203058234</v>
      </c>
      <c r="F275" s="7">
        <v>3.8412698412698409</v>
      </c>
      <c r="G275" s="7">
        <f t="shared" si="205"/>
        <v>6.750573073567339</v>
      </c>
      <c r="H275" s="16">
        <f t="shared" si="206"/>
        <v>11.502373114178987</v>
      </c>
      <c r="I275" s="11">
        <f t="shared" si="200"/>
        <v>6.3908046110112735E-2</v>
      </c>
      <c r="J275" s="39">
        <f t="shared" si="201"/>
        <v>1.6637218615442571E-2</v>
      </c>
      <c r="K275" s="39">
        <f t="shared" si="194"/>
        <v>60.106200628499629</v>
      </c>
      <c r="L275" s="39">
        <f t="shared" si="195"/>
        <v>4.7270827494670167E-2</v>
      </c>
      <c r="M275" s="39">
        <f t="shared" si="196"/>
        <v>8.0545264725555302E-2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1</v>
      </c>
      <c r="AD275" s="9">
        <v>0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>
        <f t="shared" si="207"/>
        <v>29.274999999999999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18">
        <v>0</v>
      </c>
      <c r="CS275">
        <v>0</v>
      </c>
      <c r="CT275">
        <v>1</v>
      </c>
      <c r="CU275">
        <v>0</v>
      </c>
      <c r="CV275" s="18">
        <v>0</v>
      </c>
      <c r="CW275">
        <v>0</v>
      </c>
      <c r="CX275">
        <v>0</v>
      </c>
      <c r="CY275">
        <v>0</v>
      </c>
      <c r="CZ275">
        <v>0</v>
      </c>
      <c r="DA275" s="18">
        <v>0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 s="18">
        <v>1</v>
      </c>
      <c r="DN275" s="18"/>
      <c r="DS275" s="43" t="s">
        <v>397</v>
      </c>
    </row>
    <row r="276" spans="1:123" x14ac:dyDescent="0.25">
      <c r="A276">
        <v>275</v>
      </c>
      <c r="B276">
        <v>19</v>
      </c>
      <c r="C276" s="25" t="s">
        <v>560</v>
      </c>
      <c r="D276" s="12">
        <v>10.439231112372674</v>
      </c>
      <c r="E276" s="14">
        <v>0.74565936516947673</v>
      </c>
      <c r="F276" s="7">
        <v>14</v>
      </c>
      <c r="G276" s="7">
        <f t="shared" si="205"/>
        <v>9.6935717472031975</v>
      </c>
      <c r="H276" s="16">
        <f t="shared" si="206"/>
        <v>11.184890477542151</v>
      </c>
      <c r="I276" s="11">
        <f t="shared" si="200"/>
        <v>0.22737941430131367</v>
      </c>
      <c r="J276" s="39">
        <f t="shared" si="201"/>
        <v>1.6241386735808119E-2</v>
      </c>
      <c r="K276" s="39">
        <f t="shared" si="194"/>
        <v>61.571097115448573</v>
      </c>
      <c r="L276" s="39">
        <f t="shared" si="195"/>
        <v>0.21113802756550554</v>
      </c>
      <c r="M276" s="39">
        <f t="shared" si="196"/>
        <v>0.2436208010371218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1</v>
      </c>
      <c r="AD276" s="9">
        <v>0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>
        <f t="shared" si="207"/>
        <v>21.274999999999999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18">
        <v>0</v>
      </c>
      <c r="CS276">
        <v>0</v>
      </c>
      <c r="CT276">
        <v>1</v>
      </c>
      <c r="CU276">
        <v>0</v>
      </c>
      <c r="CV276" s="18">
        <v>0</v>
      </c>
      <c r="CW276">
        <v>0</v>
      </c>
      <c r="CX276">
        <v>0</v>
      </c>
      <c r="CY276">
        <v>0</v>
      </c>
      <c r="CZ276">
        <v>0</v>
      </c>
      <c r="DA276" s="18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 s="18">
        <v>1</v>
      </c>
      <c r="DN276" s="18"/>
      <c r="DS276" s="43" t="s">
        <v>397</v>
      </c>
    </row>
    <row r="277" spans="1:123" x14ac:dyDescent="0.25">
      <c r="A277">
        <v>276</v>
      </c>
      <c r="B277">
        <v>19</v>
      </c>
      <c r="C277" s="25" t="s">
        <v>560</v>
      </c>
      <c r="D277" s="12">
        <v>7.7481666176751602</v>
      </c>
      <c r="E277" s="14">
        <v>1.0751044589118646</v>
      </c>
      <c r="F277" s="7">
        <v>7.206896551724137</v>
      </c>
      <c r="G277" s="7">
        <f t="shared" si="205"/>
        <v>6.6730621587632957</v>
      </c>
      <c r="H277" s="16">
        <f t="shared" si="206"/>
        <v>8.8232710765870248</v>
      </c>
      <c r="I277" s="11">
        <f t="shared" si="200"/>
        <v>0.11933944596542113</v>
      </c>
      <c r="J277" s="39">
        <f t="shared" si="201"/>
        <v>1.6559061880369444E-2</v>
      </c>
      <c r="K277" s="39">
        <f t="shared" si="194"/>
        <v>60.389894501541008</v>
      </c>
      <c r="L277" s="39">
        <f t="shared" si="195"/>
        <v>0.10278038408505169</v>
      </c>
      <c r="M277" s="39">
        <f t="shared" si="196"/>
        <v>0.13589850784579058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1</v>
      </c>
      <c r="AD277" s="9">
        <v>0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197"/>
        <v>3595</v>
      </c>
      <c r="AL277" s="7">
        <v>12</v>
      </c>
      <c r="AM277" s="7">
        <f t="shared" si="207"/>
        <v>26.274999999999999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s="18">
        <v>0</v>
      </c>
      <c r="CS277">
        <v>0</v>
      </c>
      <c r="CT277">
        <v>1</v>
      </c>
      <c r="CU277">
        <v>0</v>
      </c>
      <c r="CV277" s="18">
        <v>0</v>
      </c>
      <c r="CW277">
        <v>0</v>
      </c>
      <c r="CX277">
        <v>0</v>
      </c>
      <c r="CY277">
        <v>0</v>
      </c>
      <c r="CZ277">
        <v>0</v>
      </c>
      <c r="DA277" s="18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0</v>
      </c>
      <c r="DK277">
        <v>0</v>
      </c>
      <c r="DL277" s="18">
        <v>1</v>
      </c>
      <c r="DN277" s="18"/>
      <c r="DS277" s="43" t="s">
        <v>397</v>
      </c>
    </row>
    <row r="278" spans="1:123" x14ac:dyDescent="0.25">
      <c r="A278">
        <v>277</v>
      </c>
      <c r="B278">
        <v>19</v>
      </c>
      <c r="C278" s="25" t="s">
        <v>560</v>
      </c>
      <c r="D278" s="12">
        <v>8.7881497402592608</v>
      </c>
      <c r="E278" s="14">
        <v>2.4035965101563792</v>
      </c>
      <c r="F278" s="7">
        <v>3.65625</v>
      </c>
      <c r="G278" s="7">
        <f t="shared" si="205"/>
        <v>6.3845532301028811</v>
      </c>
      <c r="H278" s="16">
        <f t="shared" si="206"/>
        <v>11.19174625041564</v>
      </c>
      <c r="I278" s="11">
        <f t="shared" si="200"/>
        <v>6.0866798928885767E-2</v>
      </c>
      <c r="J278" s="39">
        <f t="shared" si="201"/>
        <v>1.6647329621575595E-2</v>
      </c>
      <c r="K278" s="39">
        <f t="shared" si="194"/>
        <v>60.069694223147991</v>
      </c>
      <c r="L278" s="39">
        <f t="shared" si="195"/>
        <v>4.4219469307310175E-2</v>
      </c>
      <c r="M278" s="39">
        <f t="shared" si="196"/>
        <v>7.7514128550461359E-2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1</v>
      </c>
      <c r="AD278" s="9">
        <v>0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197"/>
        <v>3595</v>
      </c>
      <c r="AL278" s="7">
        <v>9</v>
      </c>
      <c r="AM278" s="7">
        <f t="shared" si="207"/>
        <v>29.274999999999999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18">
        <v>0</v>
      </c>
      <c r="CS278">
        <v>0</v>
      </c>
      <c r="CT278">
        <v>1</v>
      </c>
      <c r="CU278">
        <v>0</v>
      </c>
      <c r="CV278" s="18">
        <v>0</v>
      </c>
      <c r="CW278">
        <v>0</v>
      </c>
      <c r="CX278">
        <v>0</v>
      </c>
      <c r="CY278">
        <v>0</v>
      </c>
      <c r="CZ278">
        <v>0</v>
      </c>
      <c r="DA278" s="1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 s="18">
        <v>1</v>
      </c>
      <c r="DN278" s="18"/>
      <c r="DS278" s="43" t="s">
        <v>397</v>
      </c>
    </row>
    <row r="279" spans="1:123" x14ac:dyDescent="0.25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205"/>
        <v>9.1999999999999993</v>
      </c>
      <c r="H279" s="16">
        <f t="shared" si="206"/>
        <v>10</v>
      </c>
      <c r="I279" s="11">
        <f t="shared" si="200"/>
        <v>0.37112415986742592</v>
      </c>
      <c r="J279" s="39">
        <f t="shared" si="201"/>
        <v>1.5463506661142748E-2</v>
      </c>
      <c r="K279" s="39">
        <f t="shared" ref="K279:K289" si="208">IFERROR(1/J279, "X")</f>
        <v>64.668384856898967</v>
      </c>
      <c r="L279" s="39">
        <f t="shared" ref="L279:L289" si="209">IFERROR(I279-J279, "X")</f>
        <v>0.35566065320628315</v>
      </c>
      <c r="M279" s="39">
        <f t="shared" ref="M279:M289" si="210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1</v>
      </c>
      <c r="AD279" s="9">
        <v>0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197"/>
        <v>3606</v>
      </c>
      <c r="AL279" s="7">
        <v>10.967499999999999</v>
      </c>
      <c r="AM279" s="7">
        <f t="shared" si="207"/>
        <v>27.307499999999997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18">
        <v>0</v>
      </c>
      <c r="CS279">
        <v>0</v>
      </c>
      <c r="CT279">
        <v>1</v>
      </c>
      <c r="CU279">
        <v>0</v>
      </c>
      <c r="CV279" s="18">
        <v>0</v>
      </c>
      <c r="CW279">
        <v>0</v>
      </c>
      <c r="CX279">
        <v>0</v>
      </c>
      <c r="CY279">
        <v>0</v>
      </c>
      <c r="CZ279">
        <v>0</v>
      </c>
      <c r="DA279" s="18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 s="18">
        <v>1</v>
      </c>
      <c r="DN279" s="18"/>
      <c r="DS279" s="43" t="s">
        <v>397</v>
      </c>
    </row>
    <row r="280" spans="1:123" x14ac:dyDescent="0.25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211">D280/E280</f>
        <v>23.999999999999996</v>
      </c>
      <c r="G280" s="7">
        <f t="shared" si="205"/>
        <v>9.1999999999999993</v>
      </c>
      <c r="H280" s="16">
        <f t="shared" si="206"/>
        <v>10</v>
      </c>
      <c r="I280" s="11">
        <f t="shared" si="200"/>
        <v>0.37112415986742592</v>
      </c>
      <c r="J280" s="39">
        <f t="shared" si="201"/>
        <v>1.5463506661142748E-2</v>
      </c>
      <c r="K280" s="39">
        <f t="shared" si="208"/>
        <v>64.668384856898967</v>
      </c>
      <c r="L280" s="39">
        <f t="shared" si="209"/>
        <v>0.35566065320628315</v>
      </c>
      <c r="M280" s="39">
        <f t="shared" si="210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1</v>
      </c>
      <c r="AD280" s="9">
        <v>0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197"/>
        <v>3606</v>
      </c>
      <c r="AL280" s="7">
        <v>10.967499999999999</v>
      </c>
      <c r="AM280" s="7">
        <f t="shared" si="207"/>
        <v>27.307499999999997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18">
        <v>0</v>
      </c>
      <c r="CS280">
        <v>0</v>
      </c>
      <c r="CT280">
        <v>1</v>
      </c>
      <c r="CU280">
        <v>0</v>
      </c>
      <c r="CV280" s="18">
        <v>0</v>
      </c>
      <c r="CW280">
        <v>0</v>
      </c>
      <c r="CX280">
        <v>0</v>
      </c>
      <c r="CY280">
        <v>0</v>
      </c>
      <c r="CZ280">
        <v>0</v>
      </c>
      <c r="DA280" s="18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0</v>
      </c>
      <c r="DK280">
        <v>0</v>
      </c>
      <c r="DL280" s="18">
        <v>1</v>
      </c>
      <c r="DN280" s="18"/>
      <c r="DS280" s="43" t="s">
        <v>397</v>
      </c>
    </row>
    <row r="281" spans="1:123" x14ac:dyDescent="0.25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211"/>
        <v>22.25</v>
      </c>
      <c r="G281" s="7">
        <f t="shared" si="205"/>
        <v>8.5</v>
      </c>
      <c r="H281" s="16">
        <f t="shared" si="206"/>
        <v>9.3000000000000007</v>
      </c>
      <c r="I281" s="11">
        <f t="shared" si="200"/>
        <v>0.34782347219477794</v>
      </c>
      <c r="J281" s="39">
        <f t="shared" si="201"/>
        <v>1.5632515604259684E-2</v>
      </c>
      <c r="K281" s="39">
        <f t="shared" si="208"/>
        <v>63.969230884855875</v>
      </c>
      <c r="L281" s="39">
        <f t="shared" si="209"/>
        <v>0.33219095659051823</v>
      </c>
      <c r="M281" s="39">
        <f t="shared" si="210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1</v>
      </c>
      <c r="AD281" s="9">
        <v>0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197"/>
        <v>3597</v>
      </c>
      <c r="AL281" s="7">
        <v>10.967499999999999</v>
      </c>
      <c r="AM281" s="7">
        <f t="shared" si="207"/>
        <v>27.307499999999997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8">
        <v>0</v>
      </c>
      <c r="CS281">
        <v>0</v>
      </c>
      <c r="CT281">
        <v>1</v>
      </c>
      <c r="CU281">
        <v>0</v>
      </c>
      <c r="CV281" s="18">
        <v>0</v>
      </c>
      <c r="CW281">
        <v>0</v>
      </c>
      <c r="CX281">
        <v>0</v>
      </c>
      <c r="CY281">
        <v>0</v>
      </c>
      <c r="CZ281">
        <v>0</v>
      </c>
      <c r="DA281" s="18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K281">
        <v>0</v>
      </c>
      <c r="DL281" s="18">
        <v>1</v>
      </c>
      <c r="DN281" s="18"/>
      <c r="DS281" s="43" t="s">
        <v>397</v>
      </c>
    </row>
    <row r="282" spans="1:123" x14ac:dyDescent="0.25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211"/>
        <v>20.75</v>
      </c>
      <c r="G282" s="7">
        <f t="shared" si="205"/>
        <v>7.9</v>
      </c>
      <c r="H282" s="16">
        <f t="shared" si="206"/>
        <v>8.7000000000000011</v>
      </c>
      <c r="I282" s="11">
        <f t="shared" si="200"/>
        <v>0.32708359535466042</v>
      </c>
      <c r="J282" s="39">
        <f t="shared" si="201"/>
        <v>1.5763064836369176E-2</v>
      </c>
      <c r="K282" s="39">
        <f t="shared" si="208"/>
        <v>63.439439625520023</v>
      </c>
      <c r="L282" s="39">
        <f t="shared" si="209"/>
        <v>0.31132053051829123</v>
      </c>
      <c r="M282" s="39">
        <f t="shared" si="210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1</v>
      </c>
      <c r="AD282" s="9">
        <v>0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197"/>
        <v>3594</v>
      </c>
      <c r="AL282" s="7">
        <v>10.967499999999999</v>
      </c>
      <c r="AM282" s="7">
        <f t="shared" si="207"/>
        <v>27.307499999999997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8">
        <v>0</v>
      </c>
      <c r="CS282">
        <v>0</v>
      </c>
      <c r="CT282">
        <v>1</v>
      </c>
      <c r="CU282">
        <v>0</v>
      </c>
      <c r="CV282" s="18">
        <v>0</v>
      </c>
      <c r="CW282">
        <v>0</v>
      </c>
      <c r="CX282">
        <v>0</v>
      </c>
      <c r="CY282">
        <v>0</v>
      </c>
      <c r="CZ282">
        <v>0</v>
      </c>
      <c r="DA282" s="18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0</v>
      </c>
      <c r="DK282">
        <v>0</v>
      </c>
      <c r="DL282" s="18">
        <v>1</v>
      </c>
      <c r="DN282" s="18"/>
      <c r="DS282" s="43" t="s">
        <v>397</v>
      </c>
    </row>
    <row r="283" spans="1:123" x14ac:dyDescent="0.25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211"/>
        <v>19.285714285714288</v>
      </c>
      <c r="G283" s="7">
        <f t="shared" si="205"/>
        <v>12.8</v>
      </c>
      <c r="H283" s="16">
        <f t="shared" si="206"/>
        <v>14.2</v>
      </c>
      <c r="I283" s="11">
        <f t="shared" si="200"/>
        <v>0.30573988659797846</v>
      </c>
      <c r="J283" s="39">
        <f t="shared" si="201"/>
        <v>1.5853179305080366E-2</v>
      </c>
      <c r="K283" s="39">
        <f t="shared" si="208"/>
        <v>63.078829852100171</v>
      </c>
      <c r="L283" s="39">
        <f t="shared" si="209"/>
        <v>0.28988670729289812</v>
      </c>
      <c r="M283" s="39">
        <f t="shared" si="210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1</v>
      </c>
      <c r="AD283" s="9">
        <v>0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197"/>
        <v>3607</v>
      </c>
      <c r="AL283" s="7">
        <v>17</v>
      </c>
      <c r="AM283" s="7">
        <f t="shared" si="207"/>
        <v>21.274999999999999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18">
        <v>0</v>
      </c>
      <c r="CS283">
        <v>0</v>
      </c>
      <c r="CT283">
        <v>1</v>
      </c>
      <c r="CU283">
        <v>0</v>
      </c>
      <c r="CV283" s="18">
        <v>0</v>
      </c>
      <c r="CW283">
        <v>0</v>
      </c>
      <c r="CX283">
        <v>0</v>
      </c>
      <c r="CY283">
        <v>0</v>
      </c>
      <c r="CZ283">
        <v>0</v>
      </c>
      <c r="DA283" s="18">
        <v>0</v>
      </c>
      <c r="DB283">
        <v>1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K283">
        <v>0</v>
      </c>
      <c r="DL283" s="18">
        <v>1</v>
      </c>
      <c r="DN283" s="18"/>
      <c r="DS283" s="43" t="s">
        <v>397</v>
      </c>
    </row>
    <row r="284" spans="1:123" x14ac:dyDescent="0.25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211"/>
        <v>9</v>
      </c>
      <c r="G284" s="7">
        <f t="shared" si="205"/>
        <v>5.6</v>
      </c>
      <c r="H284" s="16">
        <f t="shared" si="206"/>
        <v>7</v>
      </c>
      <c r="I284" s="11">
        <f t="shared" si="200"/>
        <v>0.14819960743622645</v>
      </c>
      <c r="J284" s="39">
        <f t="shared" si="201"/>
        <v>1.6466623048469606E-2</v>
      </c>
      <c r="K284" s="39">
        <f t="shared" si="208"/>
        <v>60.728905802755904</v>
      </c>
      <c r="L284" s="39">
        <f t="shared" si="209"/>
        <v>0.13173298438775685</v>
      </c>
      <c r="M284" s="39">
        <f t="shared" si="210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1</v>
      </c>
      <c r="AD284" s="9">
        <v>0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197"/>
        <v>3607</v>
      </c>
      <c r="AL284" s="7">
        <v>7</v>
      </c>
      <c r="AM284" s="7">
        <f t="shared" si="207"/>
        <v>31.274999999999999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s="18">
        <v>0</v>
      </c>
      <c r="CS284">
        <v>0</v>
      </c>
      <c r="CT284">
        <v>1</v>
      </c>
      <c r="CU284">
        <v>0</v>
      </c>
      <c r="CV284" s="18">
        <v>0</v>
      </c>
      <c r="CW284">
        <v>0</v>
      </c>
      <c r="CX284">
        <v>0</v>
      </c>
      <c r="CY284">
        <v>0</v>
      </c>
      <c r="CZ284">
        <v>0</v>
      </c>
      <c r="DA284" s="18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0</v>
      </c>
      <c r="DL284" s="18">
        <v>1</v>
      </c>
      <c r="DN284" s="18"/>
      <c r="DS284" s="43" t="s">
        <v>397</v>
      </c>
    </row>
    <row r="285" spans="1:123" x14ac:dyDescent="0.25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211"/>
        <v>19.285714285714288</v>
      </c>
      <c r="G285" s="7">
        <f t="shared" si="205"/>
        <v>12.8</v>
      </c>
      <c r="H285" s="16">
        <f t="shared" si="206"/>
        <v>14.2</v>
      </c>
      <c r="I285" s="11">
        <f t="shared" si="200"/>
        <v>0.30573988659797846</v>
      </c>
      <c r="J285" s="39">
        <f t="shared" si="201"/>
        <v>1.5853179305080366E-2</v>
      </c>
      <c r="K285" s="39">
        <f t="shared" si="208"/>
        <v>63.078829852100171</v>
      </c>
      <c r="L285" s="39">
        <f t="shared" si="209"/>
        <v>0.28988670729289812</v>
      </c>
      <c r="M285" s="39">
        <f t="shared" si="210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1</v>
      </c>
      <c r="AD285" s="9">
        <v>0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197"/>
        <v>3607</v>
      </c>
      <c r="AL285" s="7">
        <v>17</v>
      </c>
      <c r="AM285" s="7">
        <f t="shared" si="207"/>
        <v>21.274999999999999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s="18">
        <v>0</v>
      </c>
      <c r="CS285">
        <v>0</v>
      </c>
      <c r="CT285">
        <v>1</v>
      </c>
      <c r="CU285">
        <v>0</v>
      </c>
      <c r="CV285" s="18">
        <v>0</v>
      </c>
      <c r="CW285">
        <v>0</v>
      </c>
      <c r="CX285">
        <v>0</v>
      </c>
      <c r="CY285">
        <v>0</v>
      </c>
      <c r="CZ285">
        <v>0</v>
      </c>
      <c r="DA285" s="18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0</v>
      </c>
      <c r="DK285">
        <v>0</v>
      </c>
      <c r="DL285" s="18">
        <v>1</v>
      </c>
      <c r="DN285" s="18"/>
      <c r="DS285" s="43" t="s">
        <v>397</v>
      </c>
    </row>
    <row r="286" spans="1:123" x14ac:dyDescent="0.25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211"/>
        <v>7.75</v>
      </c>
      <c r="G286" s="7">
        <f t="shared" si="205"/>
        <v>5.4</v>
      </c>
      <c r="H286" s="16">
        <f t="shared" si="206"/>
        <v>7</v>
      </c>
      <c r="I286" s="11">
        <f t="shared" si="200"/>
        <v>0.12803251186248216</v>
      </c>
      <c r="J286" s="39">
        <f t="shared" si="201"/>
        <v>1.652032411128802E-2</v>
      </c>
      <c r="K286" s="39">
        <f t="shared" si="208"/>
        <v>60.531500064016249</v>
      </c>
      <c r="L286" s="39">
        <f t="shared" si="209"/>
        <v>0.11151218775119413</v>
      </c>
      <c r="M286" s="39">
        <f t="shared" si="210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1</v>
      </c>
      <c r="AD286" s="9">
        <v>0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197"/>
        <v>3604</v>
      </c>
      <c r="AL286" s="7">
        <v>7</v>
      </c>
      <c r="AM286" s="7">
        <f t="shared" si="207"/>
        <v>31.274999999999999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8">
        <v>0</v>
      </c>
      <c r="CS286">
        <v>0</v>
      </c>
      <c r="CT286">
        <v>1</v>
      </c>
      <c r="CU286">
        <v>0</v>
      </c>
      <c r="CV286" s="18">
        <v>0</v>
      </c>
      <c r="CW286">
        <v>0</v>
      </c>
      <c r="CX286">
        <v>0</v>
      </c>
      <c r="CY286">
        <v>0</v>
      </c>
      <c r="CZ286">
        <v>0</v>
      </c>
      <c r="DA286" s="18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 s="18">
        <v>1</v>
      </c>
      <c r="DN286" s="18"/>
      <c r="DS286" s="43" t="s">
        <v>397</v>
      </c>
    </row>
    <row r="287" spans="1:123" x14ac:dyDescent="0.25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211"/>
        <v>18.428571428571431</v>
      </c>
      <c r="G287" s="7">
        <f t="shared" si="205"/>
        <v>12.200000000000001</v>
      </c>
      <c r="H287" s="16">
        <f t="shared" si="206"/>
        <v>13.6</v>
      </c>
      <c r="I287" s="11">
        <f t="shared" si="200"/>
        <v>0.2936805581146279</v>
      </c>
      <c r="J287" s="39">
        <f t="shared" si="201"/>
        <v>1.5936154316297638E-2</v>
      </c>
      <c r="K287" s="39">
        <f t="shared" si="208"/>
        <v>62.750396372437024</v>
      </c>
      <c r="L287" s="39">
        <f t="shared" si="209"/>
        <v>0.27774440379833026</v>
      </c>
      <c r="M287" s="39">
        <f t="shared" si="210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1</v>
      </c>
      <c r="AD287" s="9">
        <v>0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197"/>
        <v>3598</v>
      </c>
      <c r="AL287" s="7">
        <v>17</v>
      </c>
      <c r="AM287" s="7">
        <f t="shared" si="207"/>
        <v>21.274999999999999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18">
        <v>0</v>
      </c>
      <c r="CS287">
        <v>0</v>
      </c>
      <c r="CT287">
        <v>1</v>
      </c>
      <c r="CU287">
        <v>0</v>
      </c>
      <c r="CV287" s="18">
        <v>0</v>
      </c>
      <c r="CW287">
        <v>0</v>
      </c>
      <c r="CX287">
        <v>0</v>
      </c>
      <c r="CY287">
        <v>0</v>
      </c>
      <c r="CZ287">
        <v>0</v>
      </c>
      <c r="DA287" s="18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0</v>
      </c>
      <c r="DK287">
        <v>0</v>
      </c>
      <c r="DL287" s="18">
        <v>1</v>
      </c>
      <c r="DN287" s="18"/>
      <c r="DS287" s="43" t="s">
        <v>397</v>
      </c>
    </row>
    <row r="288" spans="1:123" x14ac:dyDescent="0.25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211"/>
        <v>7.7142857142857153</v>
      </c>
      <c r="G288" s="7">
        <f t="shared" si="205"/>
        <v>4.7</v>
      </c>
      <c r="H288" s="16">
        <f t="shared" si="206"/>
        <v>6.1000000000000005</v>
      </c>
      <c r="I288" s="11">
        <f t="shared" si="200"/>
        <v>0.12755660349884759</v>
      </c>
      <c r="J288" s="39">
        <f t="shared" si="201"/>
        <v>1.6535115268369132E-2</v>
      </c>
      <c r="K288" s="39">
        <f t="shared" si="208"/>
        <v>60.4773528197261</v>
      </c>
      <c r="L288" s="39">
        <f t="shared" si="209"/>
        <v>0.11102148823047846</v>
      </c>
      <c r="M288" s="39">
        <f t="shared" si="210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1</v>
      </c>
      <c r="AD288" s="9">
        <v>0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197"/>
        <v>3598</v>
      </c>
      <c r="AL288" s="7">
        <v>7</v>
      </c>
      <c r="AM288" s="7">
        <f t="shared" si="207"/>
        <v>31.274999999999999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18">
        <v>0</v>
      </c>
      <c r="CS288">
        <v>0</v>
      </c>
      <c r="CT288">
        <v>1</v>
      </c>
      <c r="CU288">
        <v>0</v>
      </c>
      <c r="CV288" s="18">
        <v>0</v>
      </c>
      <c r="CW288">
        <v>0</v>
      </c>
      <c r="CX288">
        <v>0</v>
      </c>
      <c r="CY288">
        <v>0</v>
      </c>
      <c r="CZ288">
        <v>0</v>
      </c>
      <c r="DA288" s="18">
        <v>0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 s="18">
        <v>1</v>
      </c>
      <c r="DN288" s="18"/>
      <c r="DS288" s="43" t="s">
        <v>397</v>
      </c>
    </row>
    <row r="289" spans="1:123" x14ac:dyDescent="0.25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211"/>
        <v>17</v>
      </c>
      <c r="G289" s="7">
        <f t="shared" si="205"/>
        <v>11.200000000000001</v>
      </c>
      <c r="H289" s="16">
        <f t="shared" si="206"/>
        <v>12.6</v>
      </c>
      <c r="I289" s="11">
        <f t="shared" si="200"/>
        <v>0.27277798111741397</v>
      </c>
      <c r="J289" s="39">
        <f t="shared" si="201"/>
        <v>1.6045763595141999E-2</v>
      </c>
      <c r="K289" s="39">
        <f t="shared" si="208"/>
        <v>62.321745803531535</v>
      </c>
      <c r="L289" s="39">
        <f t="shared" si="209"/>
        <v>0.25673221752227199</v>
      </c>
      <c r="M289" s="39">
        <f t="shared" si="210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1</v>
      </c>
      <c r="AD289" s="9">
        <v>0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197"/>
        <v>3595</v>
      </c>
      <c r="AL289" s="7">
        <v>17</v>
      </c>
      <c r="AM289" s="7">
        <f t="shared" si="207"/>
        <v>21.274999999999999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s="18">
        <v>0</v>
      </c>
      <c r="CS289">
        <v>0</v>
      </c>
      <c r="CT289">
        <v>1</v>
      </c>
      <c r="CU289">
        <v>0</v>
      </c>
      <c r="CV289" s="18">
        <v>0</v>
      </c>
      <c r="CW289">
        <v>0</v>
      </c>
      <c r="CX289">
        <v>0</v>
      </c>
      <c r="CY289">
        <v>0</v>
      </c>
      <c r="CZ289">
        <v>0</v>
      </c>
      <c r="DA289" s="18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 s="18">
        <v>1</v>
      </c>
      <c r="DN289" s="18"/>
      <c r="DS289" s="43" t="s">
        <v>397</v>
      </c>
    </row>
    <row r="290" spans="1:123" x14ac:dyDescent="0.25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211"/>
        <v>6.6249999999999991</v>
      </c>
      <c r="G290" s="7">
        <f t="shared" si="205"/>
        <v>4.5</v>
      </c>
      <c r="H290" s="16">
        <f t="shared" si="206"/>
        <v>6.1</v>
      </c>
      <c r="I290" s="11">
        <f t="shared" si="200"/>
        <v>0.10982504289539416</v>
      </c>
      <c r="J290" s="39">
        <f t="shared" si="201"/>
        <v>1.6577364965342515E-2</v>
      </c>
      <c r="K290" s="39">
        <f t="shared" ref="K290" si="212">IFERROR(1/J290, "X")</f>
        <v>60.323217959588334</v>
      </c>
      <c r="L290" s="39">
        <f t="shared" ref="L290" si="213">IFERROR(I290-J290, "X")</f>
        <v>9.3247677930051648E-2</v>
      </c>
      <c r="M290" s="39">
        <f t="shared" ref="M290" si="214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1</v>
      </c>
      <c r="AD290" s="9">
        <v>0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197"/>
        <v>3595</v>
      </c>
      <c r="AL290" s="7">
        <v>7</v>
      </c>
      <c r="AM290" s="7">
        <f t="shared" si="207"/>
        <v>31.274999999999999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s="18">
        <v>0</v>
      </c>
      <c r="CS290">
        <v>0</v>
      </c>
      <c r="CT290">
        <v>1</v>
      </c>
      <c r="CU290">
        <v>0</v>
      </c>
      <c r="CV290" s="18">
        <v>0</v>
      </c>
      <c r="CW290">
        <v>0</v>
      </c>
      <c r="CX290">
        <v>0</v>
      </c>
      <c r="CY290">
        <v>0</v>
      </c>
      <c r="CZ290">
        <v>0</v>
      </c>
      <c r="DA290" s="18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 s="18">
        <v>1</v>
      </c>
      <c r="DN290" s="18"/>
      <c r="DS290" s="43" t="s">
        <v>397</v>
      </c>
    </row>
    <row r="291" spans="1:123" x14ac:dyDescent="0.25">
      <c r="A291">
        <v>290</v>
      </c>
      <c r="B291">
        <v>19</v>
      </c>
      <c r="C291" s="25" t="s">
        <v>560</v>
      </c>
      <c r="D291" s="12">
        <v>10.439231112372674</v>
      </c>
      <c r="E291" s="14">
        <v>0.74565936516947673</v>
      </c>
      <c r="F291" s="7">
        <v>14</v>
      </c>
      <c r="G291" s="7">
        <f t="shared" ref="G291:G314" si="215">D291-E291</f>
        <v>9.6935717472031975</v>
      </c>
      <c r="H291" s="16">
        <f t="shared" ref="H291:H314" si="216">D291+E291</f>
        <v>11.184890477542151</v>
      </c>
      <c r="I291" s="11">
        <f t="shared" si="200"/>
        <v>0.22710998958306755</v>
      </c>
      <c r="J291" s="39">
        <f t="shared" si="201"/>
        <v>1.6222142113076255E-2</v>
      </c>
      <c r="K291" s="39">
        <f t="shared" ref="K291:K314" si="217">IFERROR(1/J291, "X")</f>
        <v>61.644140029689758</v>
      </c>
      <c r="L291" s="39">
        <f t="shared" ref="L291:L314" si="218">IFERROR(I291-J291, "X")</f>
        <v>0.21088784746999129</v>
      </c>
      <c r="M291" s="39">
        <f t="shared" ref="M291:M314" si="219">IFERROR(I291+J291, "X")</f>
        <v>0.24333213169614382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1</v>
      </c>
      <c r="AD291" s="9">
        <v>0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197"/>
        <v>3604</v>
      </c>
      <c r="AL291" s="7">
        <v>17</v>
      </c>
      <c r="AM291" s="7">
        <f t="shared" si="207"/>
        <v>21.274999999999999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s="18">
        <v>0</v>
      </c>
      <c r="CS291">
        <v>0</v>
      </c>
      <c r="CT291">
        <v>1</v>
      </c>
      <c r="CU291">
        <v>0</v>
      </c>
      <c r="CV291" s="18">
        <v>0</v>
      </c>
      <c r="CW291">
        <v>1</v>
      </c>
      <c r="CX291">
        <v>0</v>
      </c>
      <c r="CY291">
        <v>0</v>
      </c>
      <c r="CZ291">
        <v>0</v>
      </c>
      <c r="DA291" s="18">
        <v>1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0</v>
      </c>
      <c r="DK291">
        <v>0</v>
      </c>
      <c r="DL291" s="18">
        <v>1</v>
      </c>
      <c r="DN291" s="18"/>
      <c r="DS291" s="43" t="s">
        <v>397</v>
      </c>
    </row>
    <row r="292" spans="1:123" x14ac:dyDescent="0.25">
      <c r="A292">
        <v>291</v>
      </c>
      <c r="B292">
        <v>19</v>
      </c>
      <c r="C292" s="25" t="s">
        <v>560</v>
      </c>
      <c r="D292" s="12">
        <v>7.7481666176751602</v>
      </c>
      <c r="E292" s="14">
        <v>1.0751044589118646</v>
      </c>
      <c r="F292" s="7">
        <v>7.206896551724137</v>
      </c>
      <c r="G292" s="7">
        <f t="shared" si="215"/>
        <v>6.6730621587632957</v>
      </c>
      <c r="H292" s="16">
        <f t="shared" si="216"/>
        <v>8.8232710765870248</v>
      </c>
      <c r="I292" s="11">
        <f t="shared" si="200"/>
        <v>0.11919246365301839</v>
      </c>
      <c r="J292" s="39">
        <f t="shared" si="201"/>
        <v>1.6538667205442746E-2</v>
      </c>
      <c r="K292" s="39">
        <f t="shared" si="217"/>
        <v>60.464364363708086</v>
      </c>
      <c r="L292" s="39">
        <f t="shared" si="218"/>
        <v>0.10265379644757563</v>
      </c>
      <c r="M292" s="39">
        <f t="shared" si="219"/>
        <v>0.13573113085846114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1</v>
      </c>
      <c r="AD292" s="9">
        <v>0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197"/>
        <v>3604</v>
      </c>
      <c r="AL292" s="7">
        <v>12</v>
      </c>
      <c r="AM292" s="7">
        <f t="shared" si="207"/>
        <v>26.274999999999999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8">
        <v>0</v>
      </c>
      <c r="CS292">
        <v>0</v>
      </c>
      <c r="CT292">
        <v>1</v>
      </c>
      <c r="CU292">
        <v>0</v>
      </c>
      <c r="CV292" s="18">
        <v>0</v>
      </c>
      <c r="CW292">
        <v>1</v>
      </c>
      <c r="CX292">
        <v>0</v>
      </c>
      <c r="CY292">
        <v>0</v>
      </c>
      <c r="CZ292">
        <v>0</v>
      </c>
      <c r="DA292" s="18">
        <v>1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 s="18">
        <v>1</v>
      </c>
      <c r="DN292" s="18"/>
      <c r="DS292" s="43" t="s">
        <v>397</v>
      </c>
    </row>
    <row r="293" spans="1:123" x14ac:dyDescent="0.25">
      <c r="A293">
        <v>292</v>
      </c>
      <c r="B293">
        <v>19</v>
      </c>
      <c r="C293" s="25" t="s">
        <v>560</v>
      </c>
      <c r="D293" s="12">
        <v>8.7881497402592608</v>
      </c>
      <c r="E293" s="14">
        <v>2.4035965101563792</v>
      </c>
      <c r="F293" s="7">
        <v>3.65625</v>
      </c>
      <c r="G293" s="7">
        <f t="shared" si="215"/>
        <v>6.3845532301028811</v>
      </c>
      <c r="H293" s="16">
        <f t="shared" si="216"/>
        <v>11.19174625041564</v>
      </c>
      <c r="I293" s="11">
        <f t="shared" si="200"/>
        <v>6.0791033576574907E-2</v>
      </c>
      <c r="J293" s="39">
        <f t="shared" si="201"/>
        <v>1.6626607473935018E-2</v>
      </c>
      <c r="K293" s="39">
        <f t="shared" si="217"/>
        <v>60.144560552576159</v>
      </c>
      <c r="L293" s="39">
        <f t="shared" si="218"/>
        <v>4.4164426102639889E-2</v>
      </c>
      <c r="M293" s="39">
        <f t="shared" si="219"/>
        <v>7.7417641050509925E-2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1</v>
      </c>
      <c r="AD293" s="9">
        <v>0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197"/>
        <v>3604</v>
      </c>
      <c r="AL293" s="7">
        <v>9</v>
      </c>
      <c r="AM293" s="7">
        <f t="shared" si="207"/>
        <v>29.274999999999999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8">
        <v>0</v>
      </c>
      <c r="CS293">
        <v>0</v>
      </c>
      <c r="CT293">
        <v>1</v>
      </c>
      <c r="CU293">
        <v>0</v>
      </c>
      <c r="CV293" s="18">
        <v>0</v>
      </c>
      <c r="CW293">
        <v>1</v>
      </c>
      <c r="CX293">
        <v>0</v>
      </c>
      <c r="CY293">
        <v>0</v>
      </c>
      <c r="CZ293">
        <v>0</v>
      </c>
      <c r="DA293" s="18">
        <v>1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0</v>
      </c>
      <c r="DK293">
        <v>0</v>
      </c>
      <c r="DL293" s="18">
        <v>1</v>
      </c>
      <c r="DN293" s="18"/>
      <c r="DS293" s="43" t="s">
        <v>397</v>
      </c>
    </row>
    <row r="294" spans="1:123" x14ac:dyDescent="0.25">
      <c r="A294">
        <v>293</v>
      </c>
      <c r="B294">
        <v>19</v>
      </c>
      <c r="C294" s="25" t="s">
        <v>560</v>
      </c>
      <c r="D294" s="12">
        <v>9.2164607148686351</v>
      </c>
      <c r="E294" s="14">
        <v>4.3042573787117373</v>
      </c>
      <c r="F294" s="7">
        <v>2.1412429378531073</v>
      </c>
      <c r="G294" s="7">
        <f t="shared" si="215"/>
        <v>4.9122033361568977</v>
      </c>
      <c r="H294" s="16">
        <f t="shared" si="216"/>
        <v>13.520718093580372</v>
      </c>
      <c r="I294" s="11">
        <f t="shared" si="200"/>
        <v>3.5644906394878523E-2</v>
      </c>
      <c r="J294" s="39">
        <f t="shared" si="201"/>
        <v>1.6646829635602899E-2</v>
      </c>
      <c r="K294" s="39">
        <f t="shared" si="217"/>
        <v>60.071498410801333</v>
      </c>
      <c r="L294" s="39">
        <f t="shared" si="218"/>
        <v>1.8998076759275624E-2</v>
      </c>
      <c r="M294" s="39">
        <f t="shared" si="219"/>
        <v>5.2291736030481421E-2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1</v>
      </c>
      <c r="AD294" s="9">
        <v>0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197"/>
        <v>3604</v>
      </c>
      <c r="AL294" s="7">
        <v>17</v>
      </c>
      <c r="AM294" s="7">
        <f t="shared" si="207"/>
        <v>21.274999999999999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s="18">
        <v>1</v>
      </c>
      <c r="CS294">
        <v>0</v>
      </c>
      <c r="CT294">
        <v>1</v>
      </c>
      <c r="CU294">
        <v>0</v>
      </c>
      <c r="CV294" s="18">
        <v>0</v>
      </c>
      <c r="CW294">
        <v>1</v>
      </c>
      <c r="CX294">
        <v>0</v>
      </c>
      <c r="CY294">
        <v>0</v>
      </c>
      <c r="CZ294">
        <v>0</v>
      </c>
      <c r="DA294" s="18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0</v>
      </c>
      <c r="DK294">
        <v>0</v>
      </c>
      <c r="DL294" s="18">
        <v>1</v>
      </c>
      <c r="DN294" s="18"/>
      <c r="DS294" s="43" t="s">
        <v>397</v>
      </c>
    </row>
    <row r="295" spans="1:123" x14ac:dyDescent="0.25">
      <c r="A295">
        <v>294</v>
      </c>
      <c r="B295">
        <v>19</v>
      </c>
      <c r="C295" s="25" t="s">
        <v>560</v>
      </c>
      <c r="D295" s="12">
        <v>11.125243470779484</v>
      </c>
      <c r="E295" s="14">
        <v>4.6741474304316579</v>
      </c>
      <c r="F295" s="7">
        <v>2.3801652892561984</v>
      </c>
      <c r="G295" s="7">
        <f t="shared" si="215"/>
        <v>6.4510960403478261</v>
      </c>
      <c r="H295" s="16">
        <f t="shared" si="216"/>
        <v>15.799390901211142</v>
      </c>
      <c r="I295" s="11">
        <f t="shared" si="200"/>
        <v>3.9616276756962054E-2</v>
      </c>
      <c r="J295" s="39">
        <f t="shared" si="201"/>
        <v>1.6644338498584751E-2</v>
      </c>
      <c r="K295" s="39">
        <f t="shared" si="217"/>
        <v>60.080489235725942</v>
      </c>
      <c r="L295" s="39">
        <f t="shared" si="218"/>
        <v>2.2971938258377303E-2</v>
      </c>
      <c r="M295" s="39">
        <f t="shared" si="219"/>
        <v>5.6260615255546806E-2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1</v>
      </c>
      <c r="AD295" s="9">
        <v>0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197"/>
        <v>3604</v>
      </c>
      <c r="AL295" s="7">
        <v>12</v>
      </c>
      <c r="AM295" s="7">
        <f t="shared" si="207"/>
        <v>26.274999999999999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s="18">
        <v>1</v>
      </c>
      <c r="CS295">
        <v>0</v>
      </c>
      <c r="CT295">
        <v>1</v>
      </c>
      <c r="CU295">
        <v>0</v>
      </c>
      <c r="CV295" s="18">
        <v>0</v>
      </c>
      <c r="CW295">
        <v>1</v>
      </c>
      <c r="CX295">
        <v>0</v>
      </c>
      <c r="CY295">
        <v>0</v>
      </c>
      <c r="CZ295">
        <v>0</v>
      </c>
      <c r="DA295" s="18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0</v>
      </c>
      <c r="DK295">
        <v>0</v>
      </c>
      <c r="DL295" s="18">
        <v>1</v>
      </c>
      <c r="DN295" s="18"/>
      <c r="DS295" s="43" t="s">
        <v>397</v>
      </c>
    </row>
    <row r="296" spans="1:123" x14ac:dyDescent="0.25">
      <c r="A296">
        <v>295</v>
      </c>
      <c r="B296">
        <v>19</v>
      </c>
      <c r="C296" s="25" t="s">
        <v>560</v>
      </c>
      <c r="D296" s="12">
        <v>7.0556838988300159</v>
      </c>
      <c r="E296" s="14">
        <v>3.1971067666573503</v>
      </c>
      <c r="F296" s="7">
        <v>2.2068965517241383</v>
      </c>
      <c r="G296" s="7">
        <f t="shared" si="215"/>
        <v>3.8585771321726656</v>
      </c>
      <c r="H296" s="16">
        <f t="shared" si="216"/>
        <v>10.252790665487366</v>
      </c>
      <c r="I296" s="11">
        <f t="shared" si="200"/>
        <v>3.6736377862039815E-2</v>
      </c>
      <c r="J296" s="39">
        <f t="shared" si="201"/>
        <v>1.6646171218736787E-2</v>
      </c>
      <c r="K296" s="39">
        <f t="shared" si="217"/>
        <v>60.073874457953949</v>
      </c>
      <c r="L296" s="39">
        <f t="shared" si="218"/>
        <v>2.0090206643303028E-2</v>
      </c>
      <c r="M296" s="39">
        <f t="shared" si="219"/>
        <v>5.3382549080776602E-2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1</v>
      </c>
      <c r="AD296" s="9">
        <v>0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197"/>
        <v>3604</v>
      </c>
      <c r="AL296" s="7">
        <v>9</v>
      </c>
      <c r="AM296" s="7">
        <f t="shared" si="207"/>
        <v>29.274999999999999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s="18">
        <v>1</v>
      </c>
      <c r="CS296">
        <v>0</v>
      </c>
      <c r="CT296">
        <v>1</v>
      </c>
      <c r="CU296">
        <v>0</v>
      </c>
      <c r="CV296" s="18">
        <v>0</v>
      </c>
      <c r="CW296">
        <v>1</v>
      </c>
      <c r="CX296">
        <v>0</v>
      </c>
      <c r="CY296">
        <v>0</v>
      </c>
      <c r="CZ296">
        <v>0</v>
      </c>
      <c r="DA296" s="18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 s="18">
        <v>1</v>
      </c>
      <c r="DN296" s="18"/>
      <c r="DS296" s="43" t="s">
        <v>397</v>
      </c>
    </row>
    <row r="297" spans="1:123" x14ac:dyDescent="0.25">
      <c r="A297">
        <v>296</v>
      </c>
      <c r="B297">
        <v>19</v>
      </c>
      <c r="C297" s="25" t="s">
        <v>560</v>
      </c>
      <c r="D297" s="12">
        <v>8.7239788392070352</v>
      </c>
      <c r="E297" s="14">
        <v>4.0245979727833561</v>
      </c>
      <c r="F297" s="7">
        <v>2.1676646706586826</v>
      </c>
      <c r="G297" s="7">
        <f t="shared" si="215"/>
        <v>4.6993808664236791</v>
      </c>
      <c r="H297" s="16">
        <f t="shared" si="216"/>
        <v>12.748576811990391</v>
      </c>
      <c r="I297" s="11">
        <f t="shared" si="200"/>
        <v>3.6174506318020855E-2</v>
      </c>
      <c r="J297" s="39">
        <f t="shared" si="201"/>
        <v>1.6688239102512385E-2</v>
      </c>
      <c r="K297" s="39">
        <f t="shared" si="217"/>
        <v>59.92243962093351</v>
      </c>
      <c r="L297" s="39">
        <f t="shared" si="218"/>
        <v>1.948626721550847E-2</v>
      </c>
      <c r="M297" s="39">
        <f t="shared" si="219"/>
        <v>5.2862745420533236E-2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1</v>
      </c>
      <c r="AD297" s="9">
        <v>0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197"/>
        <v>3586</v>
      </c>
      <c r="AL297" s="7">
        <v>17</v>
      </c>
      <c r="AM297" s="7">
        <f t="shared" si="207"/>
        <v>21.274999999999999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18">
        <v>1</v>
      </c>
      <c r="CS297">
        <v>0</v>
      </c>
      <c r="CT297">
        <v>1</v>
      </c>
      <c r="CU297">
        <v>0</v>
      </c>
      <c r="CV297" s="18">
        <v>0</v>
      </c>
      <c r="CW297">
        <v>1</v>
      </c>
      <c r="CX297">
        <v>0</v>
      </c>
      <c r="CY297">
        <v>0</v>
      </c>
      <c r="CZ297">
        <v>0</v>
      </c>
      <c r="DA297" s="18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0</v>
      </c>
      <c r="DK297">
        <v>0</v>
      </c>
      <c r="DL297" s="18">
        <v>1</v>
      </c>
      <c r="DN297" s="18"/>
      <c r="DS297" s="43" t="s">
        <v>397</v>
      </c>
    </row>
    <row r="298" spans="1:123" x14ac:dyDescent="0.25">
      <c r="A298">
        <v>297</v>
      </c>
      <c r="B298">
        <v>19</v>
      </c>
      <c r="C298" s="25" t="s">
        <v>560</v>
      </c>
      <c r="D298" s="12">
        <v>11.706978051267185</v>
      </c>
      <c r="E298" s="14">
        <v>4.8228082337446212</v>
      </c>
      <c r="F298" s="7">
        <v>2.4274193548387095</v>
      </c>
      <c r="G298" s="7">
        <f t="shared" si="215"/>
        <v>6.8841698175225643</v>
      </c>
      <c r="H298" s="16">
        <f t="shared" si="216"/>
        <v>16.529786285011806</v>
      </c>
      <c r="I298" s="11">
        <f t="shared" si="200"/>
        <v>4.0502623357663262E-2</v>
      </c>
      <c r="J298" s="39">
        <f t="shared" si="201"/>
        <v>1.6685466100831381E-2</v>
      </c>
      <c r="K298" s="39">
        <f t="shared" si="217"/>
        <v>59.932398289441451</v>
      </c>
      <c r="L298" s="39">
        <f t="shared" si="218"/>
        <v>2.3817157256831881E-2</v>
      </c>
      <c r="M298" s="39">
        <f t="shared" si="219"/>
        <v>5.7188089458494643E-2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1</v>
      </c>
      <c r="AD298" s="9">
        <v>0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197"/>
        <v>3586</v>
      </c>
      <c r="AL298" s="7">
        <v>12</v>
      </c>
      <c r="AM298" s="7">
        <f t="shared" si="207"/>
        <v>26.274999999999999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8">
        <v>1</v>
      </c>
      <c r="CS298">
        <v>0</v>
      </c>
      <c r="CT298">
        <v>1</v>
      </c>
      <c r="CU298">
        <v>0</v>
      </c>
      <c r="CV298" s="18">
        <v>0</v>
      </c>
      <c r="CW298">
        <v>1</v>
      </c>
      <c r="CX298">
        <v>0</v>
      </c>
      <c r="CY298">
        <v>0</v>
      </c>
      <c r="CZ298">
        <v>0</v>
      </c>
      <c r="DA298" s="1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0</v>
      </c>
      <c r="DK298">
        <v>0</v>
      </c>
      <c r="DL298" s="18">
        <v>1</v>
      </c>
      <c r="DN298" s="18"/>
      <c r="DS298" s="43" t="s">
        <v>397</v>
      </c>
    </row>
    <row r="299" spans="1:123" x14ac:dyDescent="0.25">
      <c r="A299">
        <v>298</v>
      </c>
      <c r="B299">
        <v>19</v>
      </c>
      <c r="C299" s="25" t="s">
        <v>560</v>
      </c>
      <c r="D299" s="12">
        <v>6.9749865885750495</v>
      </c>
      <c r="E299" s="14">
        <v>3.2672305599114702</v>
      </c>
      <c r="F299" s="7">
        <v>2.1348314606741576</v>
      </c>
      <c r="G299" s="7">
        <f t="shared" si="215"/>
        <v>3.7077560286635793</v>
      </c>
      <c r="H299" s="16">
        <f t="shared" si="216"/>
        <v>10.242217148486519</v>
      </c>
      <c r="I299" s="11">
        <f t="shared" si="200"/>
        <v>3.5627278687847777E-2</v>
      </c>
      <c r="J299" s="39">
        <f t="shared" si="201"/>
        <v>1.6688567385360273E-2</v>
      </c>
      <c r="K299" s="39">
        <f t="shared" si="217"/>
        <v>59.92126087930297</v>
      </c>
      <c r="L299" s="39">
        <f t="shared" si="218"/>
        <v>1.8938711302487504E-2</v>
      </c>
      <c r="M299" s="39">
        <f t="shared" si="219"/>
        <v>5.231584607320805E-2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1</v>
      </c>
      <c r="AD299" s="9">
        <v>0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197"/>
        <v>3586</v>
      </c>
      <c r="AL299" s="7">
        <v>9</v>
      </c>
      <c r="AM299" s="7">
        <f t="shared" si="207"/>
        <v>29.274999999999999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s="18">
        <v>1</v>
      </c>
      <c r="CS299">
        <v>0</v>
      </c>
      <c r="CT299">
        <v>1</v>
      </c>
      <c r="CU299">
        <v>0</v>
      </c>
      <c r="CV299" s="18">
        <v>0</v>
      </c>
      <c r="CW299">
        <v>1</v>
      </c>
      <c r="CX299">
        <v>0</v>
      </c>
      <c r="CY299">
        <v>0</v>
      </c>
      <c r="CZ299">
        <v>0</v>
      </c>
      <c r="DA299" s="18">
        <v>1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0</v>
      </c>
      <c r="DK299">
        <v>0</v>
      </c>
      <c r="DL299" s="18">
        <v>1</v>
      </c>
      <c r="DN299" s="18"/>
      <c r="DS299" s="43" t="s">
        <v>397</v>
      </c>
    </row>
    <row r="300" spans="1:123" x14ac:dyDescent="0.25">
      <c r="A300">
        <v>299</v>
      </c>
      <c r="B300">
        <v>19</v>
      </c>
      <c r="C300" s="25" t="s">
        <v>560</v>
      </c>
      <c r="D300" s="12">
        <v>9.0416867966555046</v>
      </c>
      <c r="E300" s="14">
        <v>4.2905591501555609</v>
      </c>
      <c r="F300" s="7">
        <v>2.1073446327683616</v>
      </c>
      <c r="G300" s="7">
        <f t="shared" si="215"/>
        <v>4.7511276464999437</v>
      </c>
      <c r="H300" s="16">
        <f t="shared" si="216"/>
        <v>13.332245946811065</v>
      </c>
      <c r="I300" s="11">
        <f t="shared" si="200"/>
        <v>3.5183836008184796E-2</v>
      </c>
      <c r="J300" s="39">
        <f t="shared" si="201"/>
        <v>1.6695814942221738E-2</v>
      </c>
      <c r="K300" s="39">
        <f t="shared" si="217"/>
        <v>59.895249405952534</v>
      </c>
      <c r="L300" s="39">
        <f t="shared" si="218"/>
        <v>1.8488021065963058E-2</v>
      </c>
      <c r="M300" s="39">
        <f t="shared" si="219"/>
        <v>5.1879650950406531E-2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1</v>
      </c>
      <c r="AD300" s="9">
        <v>0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197"/>
        <v>3583</v>
      </c>
      <c r="AL300" s="7">
        <v>17</v>
      </c>
      <c r="AM300" s="7">
        <f t="shared" si="207"/>
        <v>21.274999999999999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s="18">
        <v>1</v>
      </c>
      <c r="CS300">
        <v>0</v>
      </c>
      <c r="CT300">
        <v>1</v>
      </c>
      <c r="CU300">
        <v>0</v>
      </c>
      <c r="CV300" s="18">
        <v>0</v>
      </c>
      <c r="CW300">
        <v>1</v>
      </c>
      <c r="CX300">
        <v>0</v>
      </c>
      <c r="CY300">
        <v>0</v>
      </c>
      <c r="CZ300">
        <v>0</v>
      </c>
      <c r="DA300" s="18">
        <v>1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0</v>
      </c>
      <c r="DK300">
        <v>0</v>
      </c>
      <c r="DL300" s="18">
        <v>1</v>
      </c>
      <c r="DN300" s="18"/>
      <c r="DS300" s="43" t="s">
        <v>397</v>
      </c>
    </row>
    <row r="301" spans="1:123" x14ac:dyDescent="0.25">
      <c r="A301">
        <v>300</v>
      </c>
      <c r="B301">
        <v>19</v>
      </c>
      <c r="C301" s="25" t="s">
        <v>560</v>
      </c>
      <c r="D301" s="12">
        <v>11.080807115855862</v>
      </c>
      <c r="E301" s="14">
        <v>4.7103082513394252</v>
      </c>
      <c r="F301" s="7">
        <v>2.3524590163934427</v>
      </c>
      <c r="G301" s="7">
        <f t="shared" si="215"/>
        <v>6.3704988645164367</v>
      </c>
      <c r="H301" s="16">
        <f t="shared" si="216"/>
        <v>15.791115367195287</v>
      </c>
      <c r="I301" s="11">
        <f t="shared" si="200"/>
        <v>3.9270237655435782E-2</v>
      </c>
      <c r="J301" s="39">
        <f t="shared" si="201"/>
        <v>1.6693271755969217E-2</v>
      </c>
      <c r="K301" s="39">
        <f t="shared" si="217"/>
        <v>59.904374326286145</v>
      </c>
      <c r="L301" s="39">
        <f t="shared" si="218"/>
        <v>2.2576965899466565E-2</v>
      </c>
      <c r="M301" s="39">
        <f t="shared" si="219"/>
        <v>5.5963509411405002E-2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1</v>
      </c>
      <c r="AD301" s="9">
        <v>0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197"/>
        <v>3583</v>
      </c>
      <c r="AL301" s="7">
        <v>12</v>
      </c>
      <c r="AM301" s="7">
        <f t="shared" si="207"/>
        <v>26.274999999999999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18">
        <v>1</v>
      </c>
      <c r="CS301">
        <v>0</v>
      </c>
      <c r="CT301">
        <v>1</v>
      </c>
      <c r="CU301">
        <v>0</v>
      </c>
      <c r="CV301" s="18">
        <v>0</v>
      </c>
      <c r="CW301">
        <v>1</v>
      </c>
      <c r="CX301">
        <v>0</v>
      </c>
      <c r="CY301">
        <v>0</v>
      </c>
      <c r="CZ301">
        <v>0</v>
      </c>
      <c r="DA301" s="18">
        <v>1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0</v>
      </c>
      <c r="DK301">
        <v>0</v>
      </c>
      <c r="DL301" s="18">
        <v>1</v>
      </c>
      <c r="DN301" s="18"/>
      <c r="DS301" s="43" t="s">
        <v>397</v>
      </c>
    </row>
    <row r="302" spans="1:123" x14ac:dyDescent="0.25">
      <c r="A302">
        <v>301</v>
      </c>
      <c r="B302">
        <v>19</v>
      </c>
      <c r="C302" s="25" t="s">
        <v>560</v>
      </c>
      <c r="D302" s="12">
        <v>7.258134690196945</v>
      </c>
      <c r="E302" s="14">
        <v>3.2422124504433052</v>
      </c>
      <c r="F302" s="7">
        <v>2.2386363636363638</v>
      </c>
      <c r="G302" s="7">
        <f t="shared" si="215"/>
        <v>4.0159222397536398</v>
      </c>
      <c r="H302" s="16">
        <f t="shared" si="216"/>
        <v>10.500347140640251</v>
      </c>
      <c r="I302" s="11">
        <f t="shared" si="200"/>
        <v>3.7372886443261165E-2</v>
      </c>
      <c r="J302" s="39">
        <f t="shared" si="201"/>
        <v>1.6694487345213109E-2</v>
      </c>
      <c r="K302" s="39">
        <f t="shared" si="217"/>
        <v>59.900012460504506</v>
      </c>
      <c r="L302" s="39">
        <f t="shared" si="218"/>
        <v>2.0678399098048056E-2</v>
      </c>
      <c r="M302" s="39">
        <f t="shared" si="219"/>
        <v>5.4067373788474274E-2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1</v>
      </c>
      <c r="AD302" s="9">
        <v>0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197"/>
        <v>3583</v>
      </c>
      <c r="AL302" s="7">
        <v>9</v>
      </c>
      <c r="AM302" s="7">
        <f t="shared" si="207"/>
        <v>29.274999999999999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8">
        <v>1</v>
      </c>
      <c r="CS302">
        <v>0</v>
      </c>
      <c r="CT302">
        <v>1</v>
      </c>
      <c r="CU302">
        <v>0</v>
      </c>
      <c r="CV302" s="18">
        <v>0</v>
      </c>
      <c r="CW302">
        <v>1</v>
      </c>
      <c r="CX302">
        <v>0</v>
      </c>
      <c r="CY302">
        <v>0</v>
      </c>
      <c r="CZ302">
        <v>0</v>
      </c>
      <c r="DA302" s="18">
        <v>1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 s="18">
        <v>1</v>
      </c>
      <c r="DN302" s="18"/>
      <c r="DS302" s="43" t="s">
        <v>397</v>
      </c>
    </row>
    <row r="303" spans="1:123" x14ac:dyDescent="0.25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15"/>
        <v>7.9</v>
      </c>
      <c r="H303" s="16">
        <f t="shared" si="216"/>
        <v>8.7000000000000011</v>
      </c>
      <c r="I303" s="11">
        <f t="shared" si="200"/>
        <v>0.3266375144591237</v>
      </c>
      <c r="J303" s="39">
        <f t="shared" si="201"/>
        <v>1.5741566961885479E-2</v>
      </c>
      <c r="K303" s="39">
        <f t="shared" si="217"/>
        <v>63.526077322623976</v>
      </c>
      <c r="L303" s="39">
        <f t="shared" si="218"/>
        <v>0.3108959474972382</v>
      </c>
      <c r="M303" s="39">
        <f t="shared" si="219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1</v>
      </c>
      <c r="AD303" s="9">
        <v>0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197"/>
        <v>3605</v>
      </c>
      <c r="AL303" s="7">
        <v>10.967499999999999</v>
      </c>
      <c r="AM303" s="7">
        <f t="shared" si="207"/>
        <v>27.307499999999997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8">
        <v>0</v>
      </c>
      <c r="CS303">
        <v>0</v>
      </c>
      <c r="CT303">
        <v>1</v>
      </c>
      <c r="CU303">
        <v>0</v>
      </c>
      <c r="CV303" s="18">
        <v>0</v>
      </c>
      <c r="CW303">
        <v>1</v>
      </c>
      <c r="CX303">
        <v>0</v>
      </c>
      <c r="CY303">
        <v>0</v>
      </c>
      <c r="CZ303">
        <v>0</v>
      </c>
      <c r="DA303" s="18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 s="18">
        <v>1</v>
      </c>
      <c r="DN303" s="18"/>
      <c r="DS303" s="43" t="s">
        <v>397</v>
      </c>
    </row>
    <row r="304" spans="1:123" x14ac:dyDescent="0.25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20">D304/E304</f>
        <v>4.7058823529411766</v>
      </c>
      <c r="G304" s="7">
        <f t="shared" si="215"/>
        <v>6.3</v>
      </c>
      <c r="H304" s="16">
        <f t="shared" si="216"/>
        <v>9.6999999999999993</v>
      </c>
      <c r="I304" s="11">
        <f t="shared" si="200"/>
        <v>7.8137333630947534E-2</v>
      </c>
      <c r="J304" s="39">
        <f t="shared" si="201"/>
        <v>1.660418339657635E-2</v>
      </c>
      <c r="K304" s="39">
        <f t="shared" si="217"/>
        <v>60.225786244097499</v>
      </c>
      <c r="L304" s="39">
        <f t="shared" si="218"/>
        <v>6.1533150234371184E-2</v>
      </c>
      <c r="M304" s="39">
        <f t="shared" si="219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1</v>
      </c>
      <c r="AD304" s="9">
        <v>0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197"/>
        <v>3605</v>
      </c>
      <c r="AL304" s="7">
        <v>10.967499999999999</v>
      </c>
      <c r="AM304" s="7">
        <f t="shared" si="207"/>
        <v>27.307499999999997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s="18">
        <v>1</v>
      </c>
      <c r="CS304">
        <v>0</v>
      </c>
      <c r="CT304">
        <v>1</v>
      </c>
      <c r="CU304">
        <v>0</v>
      </c>
      <c r="CV304" s="18">
        <v>0</v>
      </c>
      <c r="CW304">
        <v>1</v>
      </c>
      <c r="CX304">
        <v>0</v>
      </c>
      <c r="CY304">
        <v>0</v>
      </c>
      <c r="CZ304">
        <v>0</v>
      </c>
      <c r="DA304" s="18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 s="18">
        <v>1</v>
      </c>
      <c r="DN304" s="18"/>
      <c r="DS304" s="43" t="s">
        <v>397</v>
      </c>
    </row>
    <row r="305" spans="1:123" x14ac:dyDescent="0.25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20"/>
        <v>4.8235294117647056</v>
      </c>
      <c r="G305" s="7">
        <f t="shared" si="215"/>
        <v>6.4999999999999991</v>
      </c>
      <c r="H305" s="16">
        <f t="shared" si="216"/>
        <v>9.8999999999999986</v>
      </c>
      <c r="I305" s="11">
        <f t="shared" si="200"/>
        <v>8.0277770773294066E-2</v>
      </c>
      <c r="J305" s="39">
        <f t="shared" si="201"/>
        <v>1.6642952477390238E-2</v>
      </c>
      <c r="K305" s="39">
        <f t="shared" si="217"/>
        <v>60.085492724834651</v>
      </c>
      <c r="L305" s="39">
        <f t="shared" si="218"/>
        <v>6.3634818295903825E-2</v>
      </c>
      <c r="M305" s="39">
        <f t="shared" si="219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1</v>
      </c>
      <c r="AD305" s="9">
        <v>0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197"/>
        <v>3587</v>
      </c>
      <c r="AL305" s="7">
        <v>10.967499999999999</v>
      </c>
      <c r="AM305" s="7">
        <f t="shared" si="207"/>
        <v>27.307499999999997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s="18">
        <v>1</v>
      </c>
      <c r="CS305">
        <v>0</v>
      </c>
      <c r="CT305">
        <v>1</v>
      </c>
      <c r="CU305">
        <v>0</v>
      </c>
      <c r="CV305" s="18">
        <v>0</v>
      </c>
      <c r="CW305">
        <v>1</v>
      </c>
      <c r="CX305">
        <v>0</v>
      </c>
      <c r="CY305">
        <v>0</v>
      </c>
      <c r="CZ305">
        <v>0</v>
      </c>
      <c r="DA305" s="18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0</v>
      </c>
      <c r="DL305" s="18">
        <v>1</v>
      </c>
      <c r="DN305" s="18"/>
      <c r="DS305" s="43" t="s">
        <v>397</v>
      </c>
    </row>
    <row r="306" spans="1:123" x14ac:dyDescent="0.25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20"/>
        <v>4.7058823529411766</v>
      </c>
      <c r="G306" s="7">
        <f t="shared" si="215"/>
        <v>6.3</v>
      </c>
      <c r="H306" s="16">
        <f t="shared" si="216"/>
        <v>9.6999999999999993</v>
      </c>
      <c r="I306" s="11">
        <f t="shared" si="200"/>
        <v>7.8364515553668732E-2</v>
      </c>
      <c r="J306" s="39">
        <f t="shared" si="201"/>
        <v>1.6652459555154608E-2</v>
      </c>
      <c r="K306" s="39">
        <f t="shared" si="217"/>
        <v>60.051189236514894</v>
      </c>
      <c r="L306" s="39">
        <f t="shared" si="218"/>
        <v>6.171205599851412E-2</v>
      </c>
      <c r="M306" s="39">
        <f t="shared" si="219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1</v>
      </c>
      <c r="AD306" s="9">
        <v>0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197"/>
        <v>3584</v>
      </c>
      <c r="AL306" s="7">
        <v>10.967499999999999</v>
      </c>
      <c r="AM306" s="7">
        <f t="shared" si="207"/>
        <v>27.307499999999997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s="18">
        <v>1</v>
      </c>
      <c r="CS306">
        <v>0</v>
      </c>
      <c r="CT306">
        <v>1</v>
      </c>
      <c r="CU306">
        <v>0</v>
      </c>
      <c r="CV306" s="18">
        <v>0</v>
      </c>
      <c r="CW306">
        <v>1</v>
      </c>
      <c r="CX306">
        <v>0</v>
      </c>
      <c r="CY306">
        <v>0</v>
      </c>
      <c r="CZ306">
        <v>0</v>
      </c>
      <c r="DA306" s="18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 s="18">
        <v>1</v>
      </c>
      <c r="DN306" s="18"/>
      <c r="DS306" s="43" t="s">
        <v>397</v>
      </c>
    </row>
    <row r="307" spans="1:123" x14ac:dyDescent="0.25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20"/>
        <v>17</v>
      </c>
      <c r="G307" s="7">
        <f t="shared" si="215"/>
        <v>11.200000000000001</v>
      </c>
      <c r="H307" s="16">
        <f t="shared" si="216"/>
        <v>12.6</v>
      </c>
      <c r="I307" s="11">
        <f t="shared" si="200"/>
        <v>0.27246248890491698</v>
      </c>
      <c r="J307" s="39">
        <f t="shared" si="201"/>
        <v>1.6027205229700997E-2</v>
      </c>
      <c r="K307" s="39">
        <f t="shared" si="217"/>
        <v>62.393909959225994</v>
      </c>
      <c r="L307" s="39">
        <f t="shared" si="218"/>
        <v>0.25643528367521595</v>
      </c>
      <c r="M307" s="39">
        <f t="shared" si="219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1</v>
      </c>
      <c r="AD307" s="9">
        <v>0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197"/>
        <v>3604</v>
      </c>
      <c r="AL307" s="7">
        <v>17</v>
      </c>
      <c r="AM307" s="7">
        <f t="shared" si="207"/>
        <v>21.274999999999999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18">
        <v>0</v>
      </c>
      <c r="CS307">
        <v>0</v>
      </c>
      <c r="CT307">
        <v>1</v>
      </c>
      <c r="CU307">
        <v>0</v>
      </c>
      <c r="CV307" s="18">
        <v>0</v>
      </c>
      <c r="CW307">
        <v>1</v>
      </c>
      <c r="CX307">
        <v>0</v>
      </c>
      <c r="CY307">
        <v>0</v>
      </c>
      <c r="CZ307">
        <v>0</v>
      </c>
      <c r="DA307" s="18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 s="18">
        <v>1</v>
      </c>
      <c r="DN307" s="18"/>
      <c r="DS307" s="43" t="s">
        <v>397</v>
      </c>
    </row>
    <row r="308" spans="1:123" x14ac:dyDescent="0.25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20"/>
        <v>6.6249999999999991</v>
      </c>
      <c r="G308" s="7">
        <f t="shared" si="215"/>
        <v>4.5</v>
      </c>
      <c r="H308" s="16">
        <f t="shared" si="216"/>
        <v>6.1</v>
      </c>
      <c r="I308" s="11">
        <f t="shared" si="200"/>
        <v>0.10968948019675485</v>
      </c>
      <c r="J308" s="39">
        <f t="shared" si="201"/>
        <v>1.6556902671208282E-2</v>
      </c>
      <c r="K308" s="39">
        <f t="shared" si="217"/>
        <v>60.397770033338155</v>
      </c>
      <c r="L308" s="39">
        <f t="shared" si="218"/>
        <v>9.3132577525546573E-2</v>
      </c>
      <c r="M308" s="39">
        <f t="shared" si="219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1</v>
      </c>
      <c r="AD308" s="9">
        <v>0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197"/>
        <v>3604</v>
      </c>
      <c r="AL308" s="7">
        <v>7</v>
      </c>
      <c r="AM308" s="7">
        <f t="shared" si="207"/>
        <v>31.274999999999999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s="18">
        <v>0</v>
      </c>
      <c r="CS308">
        <v>0</v>
      </c>
      <c r="CT308">
        <v>1</v>
      </c>
      <c r="CU308">
        <v>0</v>
      </c>
      <c r="CV308" s="18">
        <v>0</v>
      </c>
      <c r="CW308">
        <v>1</v>
      </c>
      <c r="CX308">
        <v>0</v>
      </c>
      <c r="CY308">
        <v>0</v>
      </c>
      <c r="CZ308">
        <v>0</v>
      </c>
      <c r="DA308" s="1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0</v>
      </c>
      <c r="DK308">
        <v>0</v>
      </c>
      <c r="DL308" s="18">
        <v>1</v>
      </c>
      <c r="DN308" s="18"/>
      <c r="DS308" s="43" t="s">
        <v>397</v>
      </c>
    </row>
    <row r="309" spans="1:123" x14ac:dyDescent="0.25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20"/>
        <v>2.5384615384615388</v>
      </c>
      <c r="G309" s="7">
        <f t="shared" si="215"/>
        <v>6</v>
      </c>
      <c r="H309" s="16">
        <f t="shared" si="216"/>
        <v>13.8</v>
      </c>
      <c r="I309" s="11">
        <f t="shared" si="200"/>
        <v>4.2246457103995896E-2</v>
      </c>
      <c r="J309" s="39">
        <f t="shared" si="201"/>
        <v>1.6642543707634745E-2</v>
      </c>
      <c r="K309" s="39">
        <f t="shared" si="217"/>
        <v>60.086968528810374</v>
      </c>
      <c r="L309" s="39">
        <f t="shared" si="218"/>
        <v>2.5603913396361151E-2</v>
      </c>
      <c r="M309" s="39">
        <f t="shared" si="219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1</v>
      </c>
      <c r="AD309" s="9">
        <v>0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197"/>
        <v>3604</v>
      </c>
      <c r="AL309" s="7">
        <v>17</v>
      </c>
      <c r="AM309" s="7">
        <f t="shared" si="207"/>
        <v>21.274999999999999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18">
        <v>1</v>
      </c>
      <c r="CS309">
        <v>0</v>
      </c>
      <c r="CT309">
        <v>1</v>
      </c>
      <c r="CU309">
        <v>0</v>
      </c>
      <c r="CV309" s="18">
        <v>0</v>
      </c>
      <c r="CW309">
        <v>1</v>
      </c>
      <c r="CX309">
        <v>0</v>
      </c>
      <c r="CY309">
        <v>0</v>
      </c>
      <c r="CZ309">
        <v>0</v>
      </c>
      <c r="DA309" s="18">
        <v>1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0</v>
      </c>
      <c r="DK309">
        <v>0</v>
      </c>
      <c r="DL309" s="18">
        <v>1</v>
      </c>
      <c r="DN309" s="18"/>
      <c r="DS309" s="43" t="s">
        <v>397</v>
      </c>
    </row>
    <row r="310" spans="1:123" x14ac:dyDescent="0.25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20"/>
        <v>2.5925925925925926</v>
      </c>
      <c r="G310" s="7">
        <f t="shared" si="215"/>
        <v>4.3</v>
      </c>
      <c r="H310" s="16">
        <f t="shared" si="216"/>
        <v>9.6999999999999993</v>
      </c>
      <c r="I310" s="11">
        <f t="shared" si="200"/>
        <v>4.3145675984180239E-2</v>
      </c>
      <c r="J310" s="39">
        <f t="shared" si="201"/>
        <v>1.664190359389809E-2</v>
      </c>
      <c r="K310" s="39">
        <f t="shared" si="217"/>
        <v>60.08927971236772</v>
      </c>
      <c r="L310" s="39">
        <f t="shared" si="218"/>
        <v>2.6503772390282149E-2</v>
      </c>
      <c r="M310" s="39">
        <f t="shared" si="219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1</v>
      </c>
      <c r="AD310" s="9">
        <v>0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197"/>
        <v>3604</v>
      </c>
      <c r="AL310" s="7">
        <v>7</v>
      </c>
      <c r="AM310" s="7">
        <f t="shared" si="207"/>
        <v>31.274999999999999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18">
        <v>1</v>
      </c>
      <c r="CS310">
        <v>0</v>
      </c>
      <c r="CT310">
        <v>1</v>
      </c>
      <c r="CU310">
        <v>0</v>
      </c>
      <c r="CV310" s="18">
        <v>0</v>
      </c>
      <c r="CW310">
        <v>1</v>
      </c>
      <c r="CX310">
        <v>0</v>
      </c>
      <c r="CY310">
        <v>0</v>
      </c>
      <c r="CZ310">
        <v>0</v>
      </c>
      <c r="DA310" s="18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0</v>
      </c>
      <c r="DK310">
        <v>0</v>
      </c>
      <c r="DL310" s="18">
        <v>1</v>
      </c>
      <c r="DN310" s="18"/>
      <c r="DS310" s="43" t="s">
        <v>397</v>
      </c>
    </row>
    <row r="311" spans="1:123" x14ac:dyDescent="0.25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20"/>
        <v>2.5945945945945943</v>
      </c>
      <c r="G311" s="7">
        <f t="shared" si="215"/>
        <v>5.8999999999999995</v>
      </c>
      <c r="H311" s="16">
        <f t="shared" si="216"/>
        <v>13.3</v>
      </c>
      <c r="I311" s="11">
        <f t="shared" si="200"/>
        <v>4.3286961577418265E-2</v>
      </c>
      <c r="J311" s="39">
        <f t="shared" si="201"/>
        <v>1.6683516441296627E-2</v>
      </c>
      <c r="K311" s="39">
        <f t="shared" si="217"/>
        <v>59.93940207501489</v>
      </c>
      <c r="L311" s="39">
        <f t="shared" si="218"/>
        <v>2.6603445136121638E-2</v>
      </c>
      <c r="M311" s="39">
        <f t="shared" si="219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1</v>
      </c>
      <c r="AD311" s="9">
        <v>0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197"/>
        <v>3586</v>
      </c>
      <c r="AL311" s="7">
        <v>17</v>
      </c>
      <c r="AM311" s="7">
        <f t="shared" si="207"/>
        <v>21.274999999999999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8">
        <v>1</v>
      </c>
      <c r="CS311">
        <v>0</v>
      </c>
      <c r="CT311">
        <v>1</v>
      </c>
      <c r="CU311">
        <v>0</v>
      </c>
      <c r="CV311" s="18">
        <v>0</v>
      </c>
      <c r="CW311">
        <v>1</v>
      </c>
      <c r="CX311">
        <v>0</v>
      </c>
      <c r="CY311">
        <v>0</v>
      </c>
      <c r="CZ311">
        <v>0</v>
      </c>
      <c r="DA311" s="18">
        <v>1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 s="18">
        <v>1</v>
      </c>
      <c r="DN311" s="18"/>
      <c r="DS311" s="43" t="s">
        <v>397</v>
      </c>
    </row>
    <row r="312" spans="1:123" x14ac:dyDescent="0.25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20"/>
        <v>2.7407407407407405</v>
      </c>
      <c r="G312" s="7">
        <f t="shared" si="215"/>
        <v>4.7</v>
      </c>
      <c r="H312" s="16">
        <f t="shared" si="216"/>
        <v>10.100000000000001</v>
      </c>
      <c r="I312" s="11">
        <f t="shared" si="200"/>
        <v>4.5720232096191346E-2</v>
      </c>
      <c r="J312" s="39">
        <f t="shared" si="201"/>
        <v>1.6681706305367115E-2</v>
      </c>
      <c r="K312" s="39">
        <f t="shared" si="217"/>
        <v>59.94590611382862</v>
      </c>
      <c r="L312" s="39">
        <f t="shared" si="218"/>
        <v>2.9038525790824232E-2</v>
      </c>
      <c r="M312" s="39">
        <f t="shared" si="219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1</v>
      </c>
      <c r="AD312" s="9">
        <v>0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197"/>
        <v>3586</v>
      </c>
      <c r="AL312" s="7">
        <v>7</v>
      </c>
      <c r="AM312" s="7">
        <f t="shared" si="207"/>
        <v>31.274999999999999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8">
        <v>1</v>
      </c>
      <c r="CS312">
        <v>0</v>
      </c>
      <c r="CT312">
        <v>1</v>
      </c>
      <c r="CU312">
        <v>0</v>
      </c>
      <c r="CV312" s="18">
        <v>0</v>
      </c>
      <c r="CW312">
        <v>1</v>
      </c>
      <c r="CX312">
        <v>0</v>
      </c>
      <c r="CY312">
        <v>0</v>
      </c>
      <c r="CZ312">
        <v>0</v>
      </c>
      <c r="DA312" s="18">
        <v>1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 s="18">
        <v>1</v>
      </c>
      <c r="DN312" s="18"/>
      <c r="DS312" s="43" t="s">
        <v>397</v>
      </c>
    </row>
    <row r="313" spans="1:123" x14ac:dyDescent="0.25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20"/>
        <v>2.4500000000000002</v>
      </c>
      <c r="G313" s="7">
        <f t="shared" si="215"/>
        <v>5.8000000000000007</v>
      </c>
      <c r="H313" s="16">
        <f t="shared" si="216"/>
        <v>13.8</v>
      </c>
      <c r="I313" s="11">
        <f t="shared" si="200"/>
        <v>4.0895846678058546E-2</v>
      </c>
      <c r="J313" s="39">
        <f t="shared" si="201"/>
        <v>1.6692182317574914E-2</v>
      </c>
      <c r="K313" s="39">
        <f t="shared" si="217"/>
        <v>59.90828406823217</v>
      </c>
      <c r="L313" s="39">
        <f t="shared" si="218"/>
        <v>2.4203664360483632E-2</v>
      </c>
      <c r="M313" s="39">
        <f t="shared" si="219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1</v>
      </c>
      <c r="AD313" s="9">
        <v>0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197"/>
        <v>3583</v>
      </c>
      <c r="AL313" s="7">
        <v>17</v>
      </c>
      <c r="AM313" s="7">
        <f t="shared" si="207"/>
        <v>21.274999999999999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8">
        <v>1</v>
      </c>
      <c r="CS313">
        <v>0</v>
      </c>
      <c r="CT313">
        <v>1</v>
      </c>
      <c r="CU313">
        <v>0</v>
      </c>
      <c r="CV313" s="18">
        <v>0</v>
      </c>
      <c r="CW313">
        <v>1</v>
      </c>
      <c r="CX313">
        <v>0</v>
      </c>
      <c r="CY313">
        <v>0</v>
      </c>
      <c r="CZ313">
        <v>0</v>
      </c>
      <c r="DA313" s="18">
        <v>1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0</v>
      </c>
      <c r="DK313">
        <v>0</v>
      </c>
      <c r="DL313" s="18">
        <v>1</v>
      </c>
      <c r="DN313" s="18"/>
      <c r="DS313" s="43" t="s">
        <v>397</v>
      </c>
    </row>
    <row r="314" spans="1:123" s="69" customFormat="1" x14ac:dyDescent="0.25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20"/>
        <v>2.5925925925925926</v>
      </c>
      <c r="G314" s="73">
        <f t="shared" si="215"/>
        <v>4.3</v>
      </c>
      <c r="H314" s="74">
        <f t="shared" si="216"/>
        <v>9.6999999999999993</v>
      </c>
      <c r="I314" s="75">
        <f t="shared" si="200"/>
        <v>4.3271693828277141E-2</v>
      </c>
      <c r="J314" s="76">
        <f t="shared" si="201"/>
        <v>1.6690510476621182E-2</v>
      </c>
      <c r="K314" s="76">
        <f t="shared" si="217"/>
        <v>59.914284910621824</v>
      </c>
      <c r="L314" s="76">
        <f t="shared" si="218"/>
        <v>2.6581183351655959E-2</v>
      </c>
      <c r="M314" s="76">
        <f t="shared" si="219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1</v>
      </c>
      <c r="AD314" s="79">
        <v>0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197"/>
        <v>3583</v>
      </c>
      <c r="AK314" s="79"/>
      <c r="AL314" s="73">
        <v>7</v>
      </c>
      <c r="AM314" s="73">
        <f t="shared" si="207"/>
        <v>31.274999999999999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85">
        <v>1</v>
      </c>
      <c r="CS314" s="69">
        <v>0</v>
      </c>
      <c r="CT314" s="69">
        <v>1</v>
      </c>
      <c r="CU314" s="69">
        <v>0</v>
      </c>
      <c r="CV314" s="85">
        <v>0</v>
      </c>
      <c r="CW314" s="69">
        <v>1</v>
      </c>
      <c r="CX314" s="69">
        <v>0</v>
      </c>
      <c r="CY314" s="69">
        <v>0</v>
      </c>
      <c r="CZ314" s="69">
        <v>0</v>
      </c>
      <c r="DA314" s="85">
        <v>1</v>
      </c>
      <c r="DB314" s="69">
        <v>1</v>
      </c>
      <c r="DC314" s="69">
        <v>1</v>
      </c>
      <c r="DD314" s="69">
        <v>0</v>
      </c>
      <c r="DE314" s="69">
        <v>0</v>
      </c>
      <c r="DF314" s="69">
        <v>0</v>
      </c>
      <c r="DG314" s="69">
        <v>1</v>
      </c>
      <c r="DH314" s="69">
        <v>1</v>
      </c>
      <c r="DI314" s="69">
        <v>0</v>
      </c>
      <c r="DJ314" s="69">
        <v>0</v>
      </c>
      <c r="DK314" s="69">
        <v>0</v>
      </c>
      <c r="DL314" s="85">
        <v>1</v>
      </c>
      <c r="DN314" s="85"/>
      <c r="DR314" s="70"/>
      <c r="DS314" s="87" t="s">
        <v>397</v>
      </c>
    </row>
    <row r="315" spans="1:123" x14ac:dyDescent="0.25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21">D315-E315</f>
        <v>-9.003281431045167</v>
      </c>
      <c r="H315" s="16">
        <f t="shared" ref="H315:H326" si="222">D315+E315</f>
        <v>12.171773803557898</v>
      </c>
      <c r="I315" s="11">
        <f t="shared" si="200"/>
        <v>2.1486033195640083E-3</v>
      </c>
      <c r="J315" s="39">
        <f t="shared" si="201"/>
        <v>1.4359130027805221E-2</v>
      </c>
      <c r="K315" s="39">
        <f t="shared" ref="K315:K326" si="223">IFERROR(1/J315, "X")</f>
        <v>69.642102137356929</v>
      </c>
      <c r="L315" s="39">
        <f t="shared" ref="L315:L326" si="224">IFERROR(I315-J315, "X")</f>
        <v>-1.2210526708241213E-2</v>
      </c>
      <c r="M315" s="39">
        <f t="shared" ref="M315:M326" si="225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0</v>
      </c>
      <c r="AD315" s="9">
        <v>1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197"/>
        <v>4850</v>
      </c>
      <c r="AL315" s="7">
        <v>6</v>
      </c>
      <c r="AM315" s="7">
        <f t="shared" si="207"/>
        <v>37.57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 s="18">
        <v>0</v>
      </c>
      <c r="CS315">
        <v>0</v>
      </c>
      <c r="CT315">
        <v>0</v>
      </c>
      <c r="CU315">
        <v>1</v>
      </c>
      <c r="CV315" s="18">
        <v>0</v>
      </c>
      <c r="CW315">
        <v>1</v>
      </c>
      <c r="CX315">
        <v>0</v>
      </c>
      <c r="CY315">
        <v>0</v>
      </c>
      <c r="CZ315">
        <v>0</v>
      </c>
      <c r="DA315" s="18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1</v>
      </c>
      <c r="DK315">
        <v>1</v>
      </c>
      <c r="DL315" s="18">
        <v>1</v>
      </c>
      <c r="DN315" s="18"/>
      <c r="DS315" s="43" t="s">
        <v>397</v>
      </c>
    </row>
    <row r="316" spans="1:123" x14ac:dyDescent="0.25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21"/>
        <v>-3.9489575596732447</v>
      </c>
      <c r="H316" s="16">
        <f t="shared" si="222"/>
        <v>6.6089302702123938</v>
      </c>
      <c r="I316" s="11">
        <f t="shared" si="200"/>
        <v>3.6176489903127595E-3</v>
      </c>
      <c r="J316" s="39">
        <f t="shared" si="201"/>
        <v>1.4359069210104596E-2</v>
      </c>
      <c r="K316" s="39">
        <f t="shared" si="223"/>
        <v>69.642397105816002</v>
      </c>
      <c r="L316" s="39">
        <f t="shared" si="224"/>
        <v>-1.0741420219791836E-2</v>
      </c>
      <c r="M316" s="39">
        <f t="shared" si="225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0</v>
      </c>
      <c r="AD316" s="9">
        <v>1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197"/>
        <v>4850</v>
      </c>
      <c r="AL316" s="7">
        <v>12</v>
      </c>
      <c r="AM316" s="7">
        <f t="shared" si="207"/>
        <v>31.57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26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27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 s="18">
        <v>0</v>
      </c>
      <c r="CS316">
        <v>0</v>
      </c>
      <c r="CT316">
        <v>0</v>
      </c>
      <c r="CU316">
        <v>1</v>
      </c>
      <c r="CV316" s="18">
        <v>0</v>
      </c>
      <c r="CW316">
        <v>1</v>
      </c>
      <c r="CX316">
        <v>0</v>
      </c>
      <c r="CY316">
        <v>0</v>
      </c>
      <c r="CZ316">
        <v>0</v>
      </c>
      <c r="DA316" s="18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1</v>
      </c>
      <c r="DI316">
        <v>1</v>
      </c>
      <c r="DJ316">
        <v>1</v>
      </c>
      <c r="DK316">
        <v>1</v>
      </c>
      <c r="DL316" s="18">
        <v>1</v>
      </c>
      <c r="DN316" s="18"/>
      <c r="DS316" s="43" t="s">
        <v>397</v>
      </c>
    </row>
    <row r="317" spans="1:123" x14ac:dyDescent="0.25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21"/>
        <v>-0.54691683728220886</v>
      </c>
      <c r="H317" s="16">
        <f t="shared" si="222"/>
        <v>6.8022781636974745</v>
      </c>
      <c r="I317" s="11">
        <f t="shared" si="200"/>
        <v>1.2221072658809409E-2</v>
      </c>
      <c r="J317" s="39">
        <f t="shared" si="201"/>
        <v>1.4358090828655861E-2</v>
      </c>
      <c r="K317" s="39">
        <f t="shared" si="223"/>
        <v>69.647142641290515</v>
      </c>
      <c r="L317" s="39">
        <f t="shared" si="224"/>
        <v>-2.1370181698464521E-3</v>
      </c>
      <c r="M317" s="39">
        <f t="shared" si="225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0</v>
      </c>
      <c r="AD317" s="9">
        <v>1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197"/>
        <v>4850</v>
      </c>
      <c r="AL317" s="7">
        <v>16</v>
      </c>
      <c r="AM317" s="7">
        <f t="shared" si="207"/>
        <v>27.57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26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27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 s="18">
        <v>0</v>
      </c>
      <c r="CS317">
        <v>0</v>
      </c>
      <c r="CT317">
        <v>0</v>
      </c>
      <c r="CU317">
        <v>1</v>
      </c>
      <c r="CV317" s="18">
        <v>0</v>
      </c>
      <c r="CW317">
        <v>1</v>
      </c>
      <c r="CX317">
        <v>0</v>
      </c>
      <c r="CY317">
        <v>0</v>
      </c>
      <c r="CZ317">
        <v>0</v>
      </c>
      <c r="DA317" s="18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1</v>
      </c>
      <c r="DI317">
        <v>1</v>
      </c>
      <c r="DJ317">
        <v>1</v>
      </c>
      <c r="DK317">
        <v>1</v>
      </c>
      <c r="DL317" s="18">
        <v>1</v>
      </c>
      <c r="DN317" s="18"/>
      <c r="DS317" s="43" t="s">
        <v>397</v>
      </c>
    </row>
    <row r="318" spans="1:123" x14ac:dyDescent="0.25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21"/>
        <v>1.3305480095937967</v>
      </c>
      <c r="H318" s="16">
        <f t="shared" si="222"/>
        <v>7.8040541735445998</v>
      </c>
      <c r="I318" s="11">
        <f t="shared" si="200"/>
        <v>2.0257697105299E-2</v>
      </c>
      <c r="J318" s="39">
        <f t="shared" si="201"/>
        <v>1.4356216554309312E-2</v>
      </c>
      <c r="K318" s="39">
        <f t="shared" si="223"/>
        <v>69.656235416693377</v>
      </c>
      <c r="L318" s="39">
        <f t="shared" si="224"/>
        <v>5.9014805509896885E-3</v>
      </c>
      <c r="M318" s="39">
        <f t="shared" si="225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0</v>
      </c>
      <c r="AD318" s="9">
        <v>1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197"/>
        <v>4850</v>
      </c>
      <c r="AL318" s="7">
        <v>21</v>
      </c>
      <c r="AM318" s="7">
        <f t="shared" si="207"/>
        <v>22.57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26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27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 s="18">
        <v>0</v>
      </c>
      <c r="CS318">
        <v>0</v>
      </c>
      <c r="CT318">
        <v>0</v>
      </c>
      <c r="CU318">
        <v>1</v>
      </c>
      <c r="CV318" s="18">
        <v>0</v>
      </c>
      <c r="CW318">
        <v>1</v>
      </c>
      <c r="CX318">
        <v>0</v>
      </c>
      <c r="CY318">
        <v>0</v>
      </c>
      <c r="CZ318">
        <v>0</v>
      </c>
      <c r="DA318" s="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1</v>
      </c>
      <c r="DJ318">
        <v>1</v>
      </c>
      <c r="DK318">
        <v>1</v>
      </c>
      <c r="DL318" s="18">
        <v>1</v>
      </c>
      <c r="DN318" s="18"/>
      <c r="DS318" s="43" t="s">
        <v>397</v>
      </c>
    </row>
    <row r="319" spans="1:123" x14ac:dyDescent="0.25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21"/>
        <v>-1.9030389131631287</v>
      </c>
      <c r="H319" s="16">
        <f t="shared" si="222"/>
        <v>4.2246155941696939</v>
      </c>
      <c r="I319" s="11">
        <f t="shared" si="200"/>
        <v>5.4401574114529179E-3</v>
      </c>
      <c r="J319" s="39">
        <f t="shared" si="201"/>
        <v>1.4358950688820801E-2</v>
      </c>
      <c r="K319" s="39">
        <f t="shared" si="223"/>
        <v>69.642971946310297</v>
      </c>
      <c r="L319" s="39">
        <f t="shared" si="224"/>
        <v>-8.9187932773678834E-3</v>
      </c>
      <c r="M319" s="39">
        <f t="shared" si="225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0</v>
      </c>
      <c r="AD319" s="9">
        <v>1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197"/>
        <v>4850</v>
      </c>
      <c r="AL319" s="7">
        <v>6</v>
      </c>
      <c r="AM319" s="7">
        <f t="shared" si="207"/>
        <v>37.57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26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27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 s="18">
        <v>0</v>
      </c>
      <c r="CS319">
        <v>0</v>
      </c>
      <c r="CT319">
        <v>0</v>
      </c>
      <c r="CU319">
        <v>1</v>
      </c>
      <c r="CV319" s="18">
        <v>0</v>
      </c>
      <c r="CW319">
        <v>1</v>
      </c>
      <c r="CX319">
        <v>0</v>
      </c>
      <c r="CY319">
        <v>0</v>
      </c>
      <c r="CZ319">
        <v>0</v>
      </c>
      <c r="DA319" s="18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1</v>
      </c>
      <c r="DH319">
        <v>1</v>
      </c>
      <c r="DI319">
        <v>1</v>
      </c>
      <c r="DJ319">
        <v>1</v>
      </c>
      <c r="DK319">
        <v>1</v>
      </c>
      <c r="DL319" s="18">
        <v>1</v>
      </c>
      <c r="DN319" s="18"/>
      <c r="DS319" s="43" t="s">
        <v>397</v>
      </c>
    </row>
    <row r="320" spans="1:123" x14ac:dyDescent="0.25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21"/>
        <v>-1.7833424752291691</v>
      </c>
      <c r="H320" s="16">
        <f t="shared" si="222"/>
        <v>7.5829520375290702</v>
      </c>
      <c r="I320" s="11">
        <f t="shared" si="200"/>
        <v>8.8908424179269321E-3</v>
      </c>
      <c r="J320" s="39">
        <f t="shared" si="201"/>
        <v>1.4358595636186907E-2</v>
      </c>
      <c r="K320" s="39">
        <f t="shared" si="223"/>
        <v>69.644694045131686</v>
      </c>
      <c r="L320" s="39">
        <f t="shared" si="224"/>
        <v>-5.4677532182599749E-3</v>
      </c>
      <c r="M320" s="39">
        <f t="shared" si="225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0</v>
      </c>
      <c r="AD320" s="9">
        <v>1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197"/>
        <v>4850</v>
      </c>
      <c r="AL320" s="7">
        <v>12</v>
      </c>
      <c r="AM320" s="7">
        <f t="shared" si="207"/>
        <v>31.57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26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27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 s="18">
        <v>0</v>
      </c>
      <c r="CS320">
        <v>0</v>
      </c>
      <c r="CT320">
        <v>0</v>
      </c>
      <c r="CU320">
        <v>1</v>
      </c>
      <c r="CV320" s="18">
        <v>0</v>
      </c>
      <c r="CW320">
        <v>1</v>
      </c>
      <c r="CX320">
        <v>0</v>
      </c>
      <c r="CY320">
        <v>0</v>
      </c>
      <c r="CZ320">
        <v>0</v>
      </c>
      <c r="DA320" s="18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1</v>
      </c>
      <c r="DK320">
        <v>1</v>
      </c>
      <c r="DL320" s="18">
        <v>1</v>
      </c>
      <c r="DN320" s="18"/>
      <c r="DS320" s="43" t="s">
        <v>397</v>
      </c>
    </row>
    <row r="321" spans="1:123" x14ac:dyDescent="0.25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21"/>
        <v>5.805682516116569</v>
      </c>
      <c r="H321" s="16">
        <f t="shared" si="222"/>
        <v>12.237484774641242</v>
      </c>
      <c r="I321" s="11">
        <f t="shared" si="200"/>
        <v>4.0249191357102643E-2</v>
      </c>
      <c r="J321" s="39">
        <f t="shared" si="201"/>
        <v>1.4347527554489122E-2</v>
      </c>
      <c r="K321" s="39">
        <f t="shared" si="223"/>
        <v>69.698419898633702</v>
      </c>
      <c r="L321" s="39">
        <f t="shared" si="224"/>
        <v>2.5901663802613523E-2</v>
      </c>
      <c r="M321" s="39">
        <f t="shared" si="225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0</v>
      </c>
      <c r="AD321" s="9">
        <v>1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197"/>
        <v>4850</v>
      </c>
      <c r="AL321" s="7">
        <v>16</v>
      </c>
      <c r="AM321" s="7">
        <f t="shared" si="207"/>
        <v>27.57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26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27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 s="18">
        <v>0</v>
      </c>
      <c r="CS321">
        <v>0</v>
      </c>
      <c r="CT321">
        <v>0</v>
      </c>
      <c r="CU321">
        <v>1</v>
      </c>
      <c r="CV321" s="18">
        <v>0</v>
      </c>
      <c r="CW321">
        <v>1</v>
      </c>
      <c r="CX321">
        <v>0</v>
      </c>
      <c r="CY321">
        <v>0</v>
      </c>
      <c r="CZ321">
        <v>0</v>
      </c>
      <c r="DA321" s="18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1</v>
      </c>
      <c r="DI321">
        <v>1</v>
      </c>
      <c r="DJ321">
        <v>1</v>
      </c>
      <c r="DK321">
        <v>1</v>
      </c>
      <c r="DL321" s="18">
        <v>1</v>
      </c>
      <c r="DN321" s="18"/>
      <c r="DS321" s="43" t="s">
        <v>397</v>
      </c>
    </row>
    <row r="322" spans="1:123" x14ac:dyDescent="0.25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21"/>
        <v>8.9457280365839509</v>
      </c>
      <c r="H322" s="16">
        <f t="shared" si="222"/>
        <v>13.04483404666253</v>
      </c>
      <c r="I322" s="11">
        <f t="shared" ref="I322:I385" si="228">IFERROR(F322/SQRT(F322^2+AJ322), "X")</f>
        <v>7.6805364073472646E-2</v>
      </c>
      <c r="J322" s="39">
        <f t="shared" ref="J322:J385" si="229">IFERROR(SQRT((1-I322^2)/AJ322), "X")</f>
        <v>1.4316747716044097E-2</v>
      </c>
      <c r="K322" s="39">
        <f t="shared" si="223"/>
        <v>69.848265809653654</v>
      </c>
      <c r="L322" s="39">
        <f t="shared" si="224"/>
        <v>6.2488616357428549E-2</v>
      </c>
      <c r="M322" s="39">
        <f t="shared" si="225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0</v>
      </c>
      <c r="AD322" s="9">
        <v>1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197"/>
        <v>4850</v>
      </c>
      <c r="AL322" s="7">
        <v>21</v>
      </c>
      <c r="AM322" s="7">
        <f t="shared" si="207"/>
        <v>22.57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26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27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 s="18">
        <v>0</v>
      </c>
      <c r="CS322">
        <v>0</v>
      </c>
      <c r="CT322">
        <v>0</v>
      </c>
      <c r="CU322">
        <v>1</v>
      </c>
      <c r="CV322" s="18">
        <v>0</v>
      </c>
      <c r="CW322">
        <v>1</v>
      </c>
      <c r="CX322">
        <v>0</v>
      </c>
      <c r="CY322">
        <v>0</v>
      </c>
      <c r="CZ322">
        <v>0</v>
      </c>
      <c r="DA322" s="18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1</v>
      </c>
      <c r="DK322">
        <v>1</v>
      </c>
      <c r="DL322" s="18">
        <v>1</v>
      </c>
      <c r="DN322" s="18"/>
      <c r="DS322" s="43" t="s">
        <v>397</v>
      </c>
    </row>
    <row r="323" spans="1:123" x14ac:dyDescent="0.25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21"/>
        <v>-3.8337287623726004</v>
      </c>
      <c r="H323" s="16">
        <f t="shared" si="222"/>
        <v>6.6214301306088599</v>
      </c>
      <c r="I323" s="11">
        <f t="shared" si="228"/>
        <v>3.8529197966167958E-3</v>
      </c>
      <c r="J323" s="39">
        <f t="shared" si="229"/>
        <v>1.44502166317151E-2</v>
      </c>
      <c r="K323" s="39">
        <f t="shared" si="223"/>
        <v>69.203114768896697</v>
      </c>
      <c r="L323" s="39">
        <f t="shared" si="224"/>
        <v>-1.0597296835098306E-2</v>
      </c>
      <c r="M323" s="39">
        <f t="shared" si="225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0</v>
      </c>
      <c r="AD323" s="9">
        <v>1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197"/>
        <v>4789</v>
      </c>
      <c r="AL323" s="7">
        <v>6</v>
      </c>
      <c r="AM323" s="7">
        <f t="shared" si="207"/>
        <v>37.57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26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27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 s="18">
        <v>0</v>
      </c>
      <c r="CS323">
        <v>0</v>
      </c>
      <c r="CT323">
        <v>1</v>
      </c>
      <c r="CU323">
        <v>0</v>
      </c>
      <c r="CV323" s="18">
        <v>0</v>
      </c>
      <c r="CW323">
        <v>1</v>
      </c>
      <c r="CX323">
        <v>0</v>
      </c>
      <c r="CY323">
        <v>0</v>
      </c>
      <c r="CZ323">
        <v>0</v>
      </c>
      <c r="DA323" s="18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1</v>
      </c>
      <c r="DJ323">
        <v>1</v>
      </c>
      <c r="DK323">
        <v>1</v>
      </c>
      <c r="DL323" s="18">
        <v>1</v>
      </c>
      <c r="DN323" s="18"/>
      <c r="DS323" s="43" t="s">
        <v>397</v>
      </c>
    </row>
    <row r="324" spans="1:123" x14ac:dyDescent="0.25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21"/>
        <v>-7.5210989644745894</v>
      </c>
      <c r="H324" s="16">
        <f t="shared" si="222"/>
        <v>10.315020718960263</v>
      </c>
      <c r="I324" s="11">
        <f t="shared" si="228"/>
        <v>2.2635512410683397E-3</v>
      </c>
      <c r="J324" s="39">
        <f t="shared" si="229"/>
        <v>1.4450286870225745E-2</v>
      </c>
      <c r="K324" s="39">
        <f t="shared" si="223"/>
        <v>69.202778393310737</v>
      </c>
      <c r="L324" s="39">
        <f t="shared" si="224"/>
        <v>-1.2186735629157406E-2</v>
      </c>
      <c r="M324" s="39">
        <f t="shared" si="225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0</v>
      </c>
      <c r="AD324" s="9">
        <v>1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197"/>
        <v>4789</v>
      </c>
      <c r="AL324" s="7">
        <v>12</v>
      </c>
      <c r="AM324" s="7">
        <f t="shared" si="207"/>
        <v>31.57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26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27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 s="18">
        <v>0</v>
      </c>
      <c r="CS324">
        <v>0</v>
      </c>
      <c r="CT324">
        <v>1</v>
      </c>
      <c r="CU324">
        <v>0</v>
      </c>
      <c r="CV324" s="18">
        <v>0</v>
      </c>
      <c r="CW324">
        <v>1</v>
      </c>
      <c r="CX324">
        <v>0</v>
      </c>
      <c r="CY324">
        <v>0</v>
      </c>
      <c r="CZ324">
        <v>0</v>
      </c>
      <c r="DA324" s="18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1</v>
      </c>
      <c r="DJ324">
        <v>1</v>
      </c>
      <c r="DK324">
        <v>1</v>
      </c>
      <c r="DL324" s="18">
        <v>1</v>
      </c>
      <c r="DN324" s="18"/>
      <c r="DS324" s="43" t="s">
        <v>397</v>
      </c>
    </row>
    <row r="325" spans="1:123" x14ac:dyDescent="0.25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21"/>
        <v>-0.93546953523465071</v>
      </c>
      <c r="H325" s="16">
        <f t="shared" si="222"/>
        <v>7.3320066036769269</v>
      </c>
      <c r="I325" s="11">
        <f t="shared" si="228"/>
        <v>1.1179500798345203E-2</v>
      </c>
      <c r="J325" s="39">
        <f t="shared" si="229"/>
        <v>1.4449420851674995E-2</v>
      </c>
      <c r="K325" s="39">
        <f t="shared" si="223"/>
        <v>69.206926025971399</v>
      </c>
      <c r="L325" s="39">
        <f t="shared" si="224"/>
        <v>-3.2699200533297928E-3</v>
      </c>
      <c r="M325" s="39">
        <f t="shared" si="225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0</v>
      </c>
      <c r="AD325" s="9">
        <v>1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197"/>
        <v>4789</v>
      </c>
      <c r="AL325" s="7">
        <v>16</v>
      </c>
      <c r="AM325" s="7">
        <f t="shared" si="207"/>
        <v>27.57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26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27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 s="18">
        <v>0</v>
      </c>
      <c r="CS325">
        <v>0</v>
      </c>
      <c r="CT325">
        <v>1</v>
      </c>
      <c r="CU325">
        <v>0</v>
      </c>
      <c r="CV325" s="18">
        <v>0</v>
      </c>
      <c r="CW325">
        <v>1</v>
      </c>
      <c r="CX325">
        <v>0</v>
      </c>
      <c r="CY325">
        <v>0</v>
      </c>
      <c r="CZ325">
        <v>0</v>
      </c>
      <c r="DA325" s="18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1</v>
      </c>
      <c r="DJ325">
        <v>1</v>
      </c>
      <c r="DK325">
        <v>1</v>
      </c>
      <c r="DL325" s="18">
        <v>1</v>
      </c>
      <c r="DN325" s="18"/>
      <c r="DS325" s="43" t="s">
        <v>397</v>
      </c>
    </row>
    <row r="326" spans="1:123" x14ac:dyDescent="0.25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21"/>
        <v>1.0646486563446858</v>
      </c>
      <c r="H326" s="16">
        <f t="shared" si="222"/>
        <v>7.714109096783778</v>
      </c>
      <c r="I326" s="11">
        <f t="shared" si="228"/>
        <v>1.9074151257265526E-2</v>
      </c>
      <c r="J326" s="39">
        <f t="shared" si="229"/>
        <v>1.4447694968566549E-2</v>
      </c>
      <c r="K326" s="39">
        <f t="shared" si="223"/>
        <v>69.215193300777216</v>
      </c>
      <c r="L326" s="39">
        <f t="shared" si="224"/>
        <v>4.6264562886989772E-3</v>
      </c>
      <c r="M326" s="39">
        <f t="shared" si="225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0</v>
      </c>
      <c r="AD326" s="9">
        <v>1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197"/>
        <v>4789</v>
      </c>
      <c r="AL326" s="7">
        <v>21</v>
      </c>
      <c r="AM326" s="7">
        <f t="shared" si="207"/>
        <v>22.57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26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27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 s="18">
        <v>0</v>
      </c>
      <c r="CS326">
        <v>0</v>
      </c>
      <c r="CT326">
        <v>1</v>
      </c>
      <c r="CU326">
        <v>0</v>
      </c>
      <c r="CV326" s="18">
        <v>0</v>
      </c>
      <c r="CW326">
        <v>1</v>
      </c>
      <c r="CX326">
        <v>0</v>
      </c>
      <c r="CY326">
        <v>0</v>
      </c>
      <c r="CZ326">
        <v>0</v>
      </c>
      <c r="DA326" s="18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1</v>
      </c>
      <c r="DH326">
        <v>1</v>
      </c>
      <c r="DI326">
        <v>1</v>
      </c>
      <c r="DJ326">
        <v>1</v>
      </c>
      <c r="DK326">
        <v>1</v>
      </c>
      <c r="DL326" s="18">
        <v>1</v>
      </c>
      <c r="DN326" s="18"/>
      <c r="DS326" s="43" t="s">
        <v>397</v>
      </c>
    </row>
    <row r="327" spans="1:123" x14ac:dyDescent="0.25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30">D327-E327</f>
        <v>-2.2397811324136576</v>
      </c>
      <c r="H327" s="16">
        <f t="shared" ref="H327:H358" si="231">D327+E327</f>
        <v>4.7309092746991723</v>
      </c>
      <c r="I327" s="11">
        <f t="shared" si="228"/>
        <v>5.1640693268210575E-3</v>
      </c>
      <c r="J327" s="39">
        <f t="shared" si="229"/>
        <v>1.445013121047686E-2</v>
      </c>
      <c r="K327" s="39">
        <f t="shared" ref="K327:K330" si="232">IFERROR(1/J327, "X")</f>
        <v>69.203523859697853</v>
      </c>
      <c r="L327" s="39">
        <f t="shared" ref="L327:L330" si="233">IFERROR(I327-J327, "X")</f>
        <v>-9.286061883655803E-3</v>
      </c>
      <c r="M327" s="39">
        <f t="shared" ref="M327:M330" si="234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0</v>
      </c>
      <c r="AD327" s="9">
        <v>1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197"/>
        <v>4789</v>
      </c>
      <c r="AL327" s="7">
        <v>6</v>
      </c>
      <c r="AM327" s="7">
        <f t="shared" si="207"/>
        <v>37.57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26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27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 s="18">
        <v>0</v>
      </c>
      <c r="CS327">
        <v>0</v>
      </c>
      <c r="CT327">
        <v>1</v>
      </c>
      <c r="CU327">
        <v>0</v>
      </c>
      <c r="CV327" s="18">
        <v>0</v>
      </c>
      <c r="CW327">
        <v>1</v>
      </c>
      <c r="CX327">
        <v>0</v>
      </c>
      <c r="CY327">
        <v>0</v>
      </c>
      <c r="CZ327">
        <v>0</v>
      </c>
      <c r="DA327" s="18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1</v>
      </c>
      <c r="DK327">
        <v>1</v>
      </c>
      <c r="DL327" s="18">
        <v>1</v>
      </c>
      <c r="DN327" s="18"/>
      <c r="DS327" s="43" t="s">
        <v>397</v>
      </c>
    </row>
    <row r="328" spans="1:123" x14ac:dyDescent="0.25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30"/>
        <v>-1.1633964120130011</v>
      </c>
      <c r="H328" s="16">
        <f t="shared" si="231"/>
        <v>7.4370173004618065</v>
      </c>
      <c r="I328" s="11">
        <f t="shared" si="228"/>
        <v>1.054028571930227E-2</v>
      </c>
      <c r="J328" s="39">
        <f t="shared" si="229"/>
        <v>1.4449521168963026E-2</v>
      </c>
      <c r="K328" s="39">
        <f t="shared" si="232"/>
        <v>69.20644554976387</v>
      </c>
      <c r="L328" s="39">
        <f t="shared" si="233"/>
        <v>-3.9092354496607553E-3</v>
      </c>
      <c r="M328" s="39">
        <f t="shared" si="234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0</v>
      </c>
      <c r="AD328" s="9">
        <v>1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35">AH328-AI328-1</f>
        <v>4789</v>
      </c>
      <c r="AL328" s="7">
        <v>12</v>
      </c>
      <c r="AM328" s="7">
        <f t="shared" si="207"/>
        <v>31.57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26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27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 s="18">
        <v>0</v>
      </c>
      <c r="CS328">
        <v>0</v>
      </c>
      <c r="CT328">
        <v>1</v>
      </c>
      <c r="CU328">
        <v>0</v>
      </c>
      <c r="CV328" s="18">
        <v>0</v>
      </c>
      <c r="CW328">
        <v>1</v>
      </c>
      <c r="CX328">
        <v>0</v>
      </c>
      <c r="CY328">
        <v>0</v>
      </c>
      <c r="CZ328">
        <v>0</v>
      </c>
      <c r="DA328" s="1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1</v>
      </c>
      <c r="DI328">
        <v>1</v>
      </c>
      <c r="DJ328">
        <v>1</v>
      </c>
      <c r="DK328">
        <v>1</v>
      </c>
      <c r="DL328" s="18">
        <v>1</v>
      </c>
      <c r="DN328" s="18"/>
      <c r="DS328" s="43" t="s">
        <v>397</v>
      </c>
    </row>
    <row r="329" spans="1:123" x14ac:dyDescent="0.25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30"/>
        <v>5.9427397593278961</v>
      </c>
      <c r="H329" s="16">
        <f t="shared" si="231"/>
        <v>12.135146860672887</v>
      </c>
      <c r="I329" s="11">
        <f t="shared" si="228"/>
        <v>4.214825897840617E-2</v>
      </c>
      <c r="J329" s="39">
        <f t="shared" si="229"/>
        <v>1.4437482859221445E-2</v>
      </c>
      <c r="K329" s="39">
        <f t="shared" si="232"/>
        <v>69.26415149724555</v>
      </c>
      <c r="L329" s="39">
        <f t="shared" si="233"/>
        <v>2.7710776119184724E-2</v>
      </c>
      <c r="M329" s="39">
        <f t="shared" si="234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0</v>
      </c>
      <c r="AD329" s="9">
        <v>1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35"/>
        <v>4789</v>
      </c>
      <c r="AL329" s="7">
        <v>16</v>
      </c>
      <c r="AM329" s="7">
        <f t="shared" si="207"/>
        <v>27.57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26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27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 s="18">
        <v>0</v>
      </c>
      <c r="CS329">
        <v>0</v>
      </c>
      <c r="CT329">
        <v>1</v>
      </c>
      <c r="CU329">
        <v>0</v>
      </c>
      <c r="CV329" s="18">
        <v>0</v>
      </c>
      <c r="CW329">
        <v>1</v>
      </c>
      <c r="CX329">
        <v>0</v>
      </c>
      <c r="CY329">
        <v>0</v>
      </c>
      <c r="CZ329">
        <v>0</v>
      </c>
      <c r="DA329" s="18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1</v>
      </c>
      <c r="DJ329">
        <v>1</v>
      </c>
      <c r="DK329">
        <v>1</v>
      </c>
      <c r="DL329" s="18">
        <v>1</v>
      </c>
      <c r="DN329" s="18"/>
      <c r="DS329" s="43" t="s">
        <v>397</v>
      </c>
    </row>
    <row r="330" spans="1:123" s="69" customFormat="1" x14ac:dyDescent="0.25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30"/>
        <v>8.978039384174437</v>
      </c>
      <c r="H330" s="74">
        <f t="shared" si="231"/>
        <v>13.007251704727089</v>
      </c>
      <c r="I330" s="75">
        <f t="shared" si="228"/>
        <v>7.8603851765246743E-2</v>
      </c>
      <c r="J330" s="76">
        <f t="shared" si="229"/>
        <v>1.4405613584771087E-2</v>
      </c>
      <c r="K330" s="76">
        <f t="shared" si="232"/>
        <v>69.417383307931516</v>
      </c>
      <c r="L330" s="76">
        <f t="shared" si="233"/>
        <v>6.4198238180475653E-2</v>
      </c>
      <c r="M330" s="76">
        <f t="shared" si="234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0</v>
      </c>
      <c r="AD330" s="79">
        <v>1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35"/>
        <v>4789</v>
      </c>
      <c r="AK330" s="79"/>
      <c r="AL330" s="73">
        <v>21</v>
      </c>
      <c r="AM330" s="73">
        <f t="shared" si="207"/>
        <v>22.57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26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27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69">
        <v>0</v>
      </c>
      <c r="CR330" s="85">
        <v>0</v>
      </c>
      <c r="CS330" s="69">
        <v>0</v>
      </c>
      <c r="CT330" s="69">
        <v>1</v>
      </c>
      <c r="CU330" s="69">
        <v>0</v>
      </c>
      <c r="CV330" s="85">
        <v>0</v>
      </c>
      <c r="CW330" s="69">
        <v>1</v>
      </c>
      <c r="CX330" s="69">
        <v>0</v>
      </c>
      <c r="CY330" s="69">
        <v>0</v>
      </c>
      <c r="CZ330" s="69">
        <v>0</v>
      </c>
      <c r="DA330" s="85">
        <v>0</v>
      </c>
      <c r="DB330" s="69">
        <v>1</v>
      </c>
      <c r="DC330" s="69">
        <v>0</v>
      </c>
      <c r="DD330" s="69">
        <v>0</v>
      </c>
      <c r="DE330" s="69">
        <v>0</v>
      </c>
      <c r="DF330" s="69">
        <v>0</v>
      </c>
      <c r="DG330" s="69">
        <v>1</v>
      </c>
      <c r="DH330" s="69">
        <v>1</v>
      </c>
      <c r="DI330" s="69">
        <v>1</v>
      </c>
      <c r="DJ330" s="69">
        <v>1</v>
      </c>
      <c r="DK330" s="69">
        <v>1</v>
      </c>
      <c r="DL330" s="85">
        <v>1</v>
      </c>
      <c r="DN330" s="85"/>
      <c r="DR330" s="70"/>
      <c r="DS330" s="87" t="s">
        <v>397</v>
      </c>
    </row>
    <row r="331" spans="1:123" x14ac:dyDescent="0.25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30"/>
        <v>7.27</v>
      </c>
      <c r="H331" s="16">
        <f t="shared" si="231"/>
        <v>7.33</v>
      </c>
      <c r="I331" s="11">
        <f t="shared" si="228"/>
        <v>0.29748793755946545</v>
      </c>
      <c r="J331" s="39">
        <f t="shared" si="229"/>
        <v>1.2225531680525976E-3</v>
      </c>
      <c r="K331" s="39">
        <f t="shared" ref="K331:K345" si="236">IFERROR(1/J331, "X")</f>
        <v>817.96033590334389</v>
      </c>
      <c r="L331" s="39">
        <f t="shared" ref="L331:L345" si="237">IFERROR(I331-J331, "X")</f>
        <v>0.29626538439141287</v>
      </c>
      <c r="M331" s="39">
        <f t="shared" ref="M331:M345" si="238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35"/>
        <v>609848</v>
      </c>
      <c r="AL331" s="7">
        <v>11.59</v>
      </c>
      <c r="AM331" s="7">
        <f t="shared" ref="AM331:AM358" si="239">CJ331-AL331-6</f>
        <v>27.150000000000006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1</v>
      </c>
      <c r="AU331" s="9">
        <v>0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8">
        <v>0</v>
      </c>
      <c r="CS331">
        <v>0</v>
      </c>
      <c r="CT331">
        <v>0</v>
      </c>
      <c r="CU331">
        <v>0</v>
      </c>
      <c r="CV331" s="18">
        <v>1</v>
      </c>
      <c r="CW331">
        <v>0</v>
      </c>
      <c r="CX331">
        <v>0</v>
      </c>
      <c r="CY331">
        <v>0</v>
      </c>
      <c r="CZ331">
        <v>0</v>
      </c>
      <c r="DA331" s="18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 s="18">
        <v>1</v>
      </c>
      <c r="DN331" s="18"/>
      <c r="DS331" s="43" t="s">
        <v>397</v>
      </c>
    </row>
    <row r="332" spans="1:123" x14ac:dyDescent="0.25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40">D332/E332</f>
        <v>226.66666666666666</v>
      </c>
      <c r="G332" s="7">
        <f t="shared" si="230"/>
        <v>6.77</v>
      </c>
      <c r="H332" s="16">
        <f t="shared" si="231"/>
        <v>6.83</v>
      </c>
      <c r="I332" s="11">
        <f t="shared" si="228"/>
        <v>0.27530222229546214</v>
      </c>
      <c r="J332" s="39">
        <f t="shared" si="229"/>
        <v>1.2145686277740978E-3</v>
      </c>
      <c r="K332" s="39">
        <f t="shared" si="236"/>
        <v>823.33758433450487</v>
      </c>
      <c r="L332" s="39">
        <f t="shared" si="237"/>
        <v>0.27408765366768806</v>
      </c>
      <c r="M332" s="39">
        <f t="shared" si="238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35"/>
        <v>626507</v>
      </c>
      <c r="AL332" s="7">
        <v>10.52</v>
      </c>
      <c r="AM332" s="7">
        <f t="shared" si="239"/>
        <v>28.03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1</v>
      </c>
      <c r="AU332" s="9">
        <v>0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 s="18">
        <v>0</v>
      </c>
      <c r="CS332">
        <v>0</v>
      </c>
      <c r="CT332">
        <v>0</v>
      </c>
      <c r="CU332">
        <v>0</v>
      </c>
      <c r="CV332" s="18">
        <v>1</v>
      </c>
      <c r="CW332">
        <v>0</v>
      </c>
      <c r="CX332">
        <v>0</v>
      </c>
      <c r="CY332">
        <v>0</v>
      </c>
      <c r="CZ332">
        <v>0</v>
      </c>
      <c r="DA332" s="18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 s="18">
        <v>1</v>
      </c>
      <c r="DN332" s="18"/>
      <c r="DS332" s="43" t="s">
        <v>397</v>
      </c>
    </row>
    <row r="333" spans="1:123" x14ac:dyDescent="0.25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40"/>
        <v>250</v>
      </c>
      <c r="G333" s="7">
        <f t="shared" si="230"/>
        <v>7.47</v>
      </c>
      <c r="H333" s="16">
        <f t="shared" si="231"/>
        <v>7.53</v>
      </c>
      <c r="I333" s="11">
        <f t="shared" si="228"/>
        <v>0.28088274233337129</v>
      </c>
      <c r="J333" s="39">
        <f t="shared" si="229"/>
        <v>1.1235309693334852E-3</v>
      </c>
      <c r="K333" s="39">
        <f t="shared" si="236"/>
        <v>890.05112212726294</v>
      </c>
      <c r="L333" s="39">
        <f t="shared" si="237"/>
        <v>0.27975921136403781</v>
      </c>
      <c r="M333" s="39">
        <f t="shared" si="238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35"/>
        <v>729691</v>
      </c>
      <c r="AL333" s="7">
        <v>11.59</v>
      </c>
      <c r="AM333" s="7">
        <f t="shared" si="239"/>
        <v>27.150000000000006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1</v>
      </c>
      <c r="AU333" s="9">
        <v>0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 s="18">
        <v>0</v>
      </c>
      <c r="CS333">
        <v>0</v>
      </c>
      <c r="CT333">
        <v>0</v>
      </c>
      <c r="CU333">
        <v>0</v>
      </c>
      <c r="CV333" s="18">
        <v>1</v>
      </c>
      <c r="CW333">
        <v>0</v>
      </c>
      <c r="CX333">
        <v>0</v>
      </c>
      <c r="CY333">
        <v>0</v>
      </c>
      <c r="CZ333">
        <v>0</v>
      </c>
      <c r="DA333" s="18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 s="18">
        <v>1</v>
      </c>
      <c r="DN333" s="18"/>
      <c r="DS333" s="43" t="s">
        <v>397</v>
      </c>
    </row>
    <row r="334" spans="1:123" x14ac:dyDescent="0.25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40"/>
        <v>27.5</v>
      </c>
      <c r="G334" s="7">
        <f t="shared" si="230"/>
        <v>5.3</v>
      </c>
      <c r="H334" s="16">
        <f t="shared" si="231"/>
        <v>5.7</v>
      </c>
      <c r="I334" s="11">
        <f t="shared" si="228"/>
        <v>0.20840959907803441</v>
      </c>
      <c r="J334" s="39">
        <f t="shared" si="229"/>
        <v>7.5785308755648879E-3</v>
      </c>
      <c r="K334" s="39">
        <f t="shared" si="236"/>
        <v>131.95169570717914</v>
      </c>
      <c r="L334" s="39">
        <f t="shared" si="237"/>
        <v>0.20083106820246951</v>
      </c>
      <c r="M334" s="39">
        <f t="shared" si="238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35"/>
        <v>16655</v>
      </c>
      <c r="AL334" s="7">
        <v>6.97</v>
      </c>
      <c r="AM334" s="7">
        <f t="shared" si="239"/>
        <v>31.189999999999998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1</v>
      </c>
      <c r="AU334" s="9">
        <v>0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 s="18">
        <v>0</v>
      </c>
      <c r="CS334">
        <v>0</v>
      </c>
      <c r="CT334">
        <v>0</v>
      </c>
      <c r="CU334">
        <v>0</v>
      </c>
      <c r="CV334" s="18">
        <v>1</v>
      </c>
      <c r="CW334">
        <v>0</v>
      </c>
      <c r="CX334">
        <v>0</v>
      </c>
      <c r="CY334">
        <v>0</v>
      </c>
      <c r="CZ334">
        <v>0</v>
      </c>
      <c r="DA334" s="18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18">
        <v>1</v>
      </c>
      <c r="DN334" s="18"/>
      <c r="DS334" s="43" t="s">
        <v>397</v>
      </c>
    </row>
    <row r="335" spans="1:123" x14ac:dyDescent="0.25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40"/>
        <v>69</v>
      </c>
      <c r="G335" s="7">
        <f t="shared" si="230"/>
        <v>6.8000000000000007</v>
      </c>
      <c r="H335" s="16">
        <f t="shared" si="231"/>
        <v>7</v>
      </c>
      <c r="I335" s="11">
        <f t="shared" si="228"/>
        <v>0.248495818581531</v>
      </c>
      <c r="J335" s="39">
        <f t="shared" si="229"/>
        <v>3.6013886750946517E-3</v>
      </c>
      <c r="K335" s="39">
        <f t="shared" si="236"/>
        <v>277.67066823847279</v>
      </c>
      <c r="L335" s="39">
        <f t="shared" si="237"/>
        <v>0.24489442990643634</v>
      </c>
      <c r="M335" s="39">
        <f t="shared" si="238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35"/>
        <v>72340</v>
      </c>
      <c r="AL335" s="7">
        <v>10.52</v>
      </c>
      <c r="AM335" s="7">
        <f t="shared" si="239"/>
        <v>28.03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1</v>
      </c>
      <c r="AU335" s="9">
        <v>0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 s="18">
        <v>0</v>
      </c>
      <c r="CS335">
        <v>0</v>
      </c>
      <c r="CT335">
        <v>0</v>
      </c>
      <c r="CU335">
        <v>0</v>
      </c>
      <c r="CV335" s="18">
        <v>1</v>
      </c>
      <c r="CW335">
        <v>0</v>
      </c>
      <c r="CX335">
        <v>0</v>
      </c>
      <c r="CY335">
        <v>0</v>
      </c>
      <c r="CZ335">
        <v>0</v>
      </c>
      <c r="DA335" s="18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18">
        <v>1</v>
      </c>
      <c r="DN335" s="18"/>
      <c r="DS335" s="43" t="s">
        <v>397</v>
      </c>
    </row>
    <row r="336" spans="1:123" x14ac:dyDescent="0.25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40"/>
        <v>75.999999999999986</v>
      </c>
      <c r="G336" s="7">
        <f t="shared" si="230"/>
        <v>7.5</v>
      </c>
      <c r="H336" s="16">
        <f t="shared" si="231"/>
        <v>7.6999999999999993</v>
      </c>
      <c r="I336" s="11">
        <f t="shared" si="228"/>
        <v>0.18608624280062647</v>
      </c>
      <c r="J336" s="39">
        <f t="shared" si="229"/>
        <v>2.4485031947450858E-3</v>
      </c>
      <c r="K336" s="39">
        <f t="shared" si="236"/>
        <v>408.41278138667496</v>
      </c>
      <c r="L336" s="39">
        <f t="shared" si="237"/>
        <v>0.18363773960588137</v>
      </c>
      <c r="M336" s="39">
        <f t="shared" si="238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35"/>
        <v>161025</v>
      </c>
      <c r="AL336" s="7">
        <v>11.59</v>
      </c>
      <c r="AM336" s="7">
        <f t="shared" si="239"/>
        <v>27.150000000000006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1</v>
      </c>
      <c r="AU336" s="9">
        <v>0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 s="18">
        <v>0</v>
      </c>
      <c r="CS336">
        <v>0</v>
      </c>
      <c r="CT336">
        <v>0</v>
      </c>
      <c r="CU336">
        <v>0</v>
      </c>
      <c r="CV336" s="18">
        <v>1</v>
      </c>
      <c r="CW336">
        <v>0</v>
      </c>
      <c r="CX336">
        <v>0</v>
      </c>
      <c r="CY336">
        <v>0</v>
      </c>
      <c r="CZ336">
        <v>0</v>
      </c>
      <c r="DA336" s="18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18">
        <v>1</v>
      </c>
      <c r="DN336" s="18"/>
      <c r="DS336" s="43" t="s">
        <v>397</v>
      </c>
    </row>
    <row r="337" spans="1:123" x14ac:dyDescent="0.25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40"/>
        <v>75</v>
      </c>
      <c r="G337" s="7">
        <f t="shared" si="230"/>
        <v>7.4</v>
      </c>
      <c r="H337" s="16">
        <f t="shared" si="231"/>
        <v>7.6</v>
      </c>
      <c r="I337" s="11">
        <f t="shared" si="228"/>
        <v>0.1213312702998607</v>
      </c>
      <c r="J337" s="39">
        <f t="shared" si="229"/>
        <v>1.6177502706648094E-3</v>
      </c>
      <c r="K337" s="39">
        <f t="shared" si="236"/>
        <v>618.14237842102364</v>
      </c>
      <c r="L337" s="39">
        <f t="shared" si="237"/>
        <v>0.11971352002919589</v>
      </c>
      <c r="M337" s="39">
        <f t="shared" si="238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35"/>
        <v>376475</v>
      </c>
      <c r="AL337" s="7">
        <v>12.62</v>
      </c>
      <c r="AM337" s="7">
        <f t="shared" si="239"/>
        <v>26.04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1</v>
      </c>
      <c r="AU337" s="9">
        <v>0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 s="18">
        <v>0</v>
      </c>
      <c r="CS337">
        <v>0</v>
      </c>
      <c r="CT337">
        <v>0</v>
      </c>
      <c r="CU337">
        <v>0</v>
      </c>
      <c r="CV337" s="18">
        <v>1</v>
      </c>
      <c r="CW337">
        <v>0</v>
      </c>
      <c r="CX337">
        <v>0</v>
      </c>
      <c r="CY337">
        <v>0</v>
      </c>
      <c r="CZ337">
        <v>0</v>
      </c>
      <c r="DA337" s="18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18">
        <v>1</v>
      </c>
      <c r="DN337" s="18"/>
      <c r="DS337" s="43" t="s">
        <v>397</v>
      </c>
    </row>
    <row r="338" spans="1:123" x14ac:dyDescent="0.25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40"/>
        <v>101.99999999999999</v>
      </c>
      <c r="G338" s="7">
        <f t="shared" si="230"/>
        <v>10.1</v>
      </c>
      <c r="H338" s="16">
        <f t="shared" si="231"/>
        <v>10.299999999999999</v>
      </c>
      <c r="I338" s="11">
        <f t="shared" si="228"/>
        <v>0.30265063701510003</v>
      </c>
      <c r="J338" s="39">
        <f t="shared" si="229"/>
        <v>2.9671631079911773E-3</v>
      </c>
      <c r="K338" s="39">
        <f t="shared" si="236"/>
        <v>337.02225445806988</v>
      </c>
      <c r="L338" s="39">
        <f t="shared" si="237"/>
        <v>0.29968347390710887</v>
      </c>
      <c r="M338" s="39">
        <f t="shared" si="238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35"/>
        <v>103180</v>
      </c>
      <c r="AL338" s="7">
        <v>13.7</v>
      </c>
      <c r="AM338" s="7">
        <f t="shared" si="239"/>
        <v>24.400000000000002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1</v>
      </c>
      <c r="AU338" s="9">
        <v>0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 s="18">
        <v>0</v>
      </c>
      <c r="CS338">
        <v>0</v>
      </c>
      <c r="CT338">
        <v>0</v>
      </c>
      <c r="CU338">
        <v>0</v>
      </c>
      <c r="CV338" s="18">
        <v>1</v>
      </c>
      <c r="CW338">
        <v>0</v>
      </c>
      <c r="CX338">
        <v>0</v>
      </c>
      <c r="CY338">
        <v>0</v>
      </c>
      <c r="CZ338">
        <v>0</v>
      </c>
      <c r="DA338" s="1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18">
        <v>1</v>
      </c>
      <c r="DN338" s="18"/>
      <c r="DS338" s="43" t="s">
        <v>397</v>
      </c>
    </row>
    <row r="339" spans="1:123" x14ac:dyDescent="0.25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40"/>
        <v>6.166666666666667</v>
      </c>
      <c r="G339" s="7">
        <f t="shared" si="230"/>
        <v>6.2</v>
      </c>
      <c r="H339" s="16">
        <f t="shared" si="231"/>
        <v>8.6</v>
      </c>
      <c r="I339" s="11">
        <f t="shared" si="228"/>
        <v>7.8963906215058065E-3</v>
      </c>
      <c r="J339" s="39">
        <f t="shared" si="229"/>
        <v>1.280495776460401E-3</v>
      </c>
      <c r="K339" s="39">
        <f t="shared" si="236"/>
        <v>780.94751922121998</v>
      </c>
      <c r="L339" s="39">
        <f t="shared" si="237"/>
        <v>6.6158948450454058E-3</v>
      </c>
      <c r="M339" s="39">
        <f t="shared" si="238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35"/>
        <v>609841</v>
      </c>
      <c r="AL339" s="7">
        <v>11.59</v>
      </c>
      <c r="AM339" s="7">
        <f t="shared" si="239"/>
        <v>27.150000000000006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1</v>
      </c>
      <c r="AU339" s="9">
        <v>0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 s="18">
        <v>0</v>
      </c>
      <c r="CS339">
        <v>0</v>
      </c>
      <c r="CT339">
        <v>0</v>
      </c>
      <c r="CU339">
        <v>0</v>
      </c>
      <c r="CV339" s="18">
        <v>1</v>
      </c>
      <c r="CW339">
        <v>0</v>
      </c>
      <c r="CX339">
        <v>0</v>
      </c>
      <c r="CY339">
        <v>0</v>
      </c>
      <c r="CZ339">
        <v>0</v>
      </c>
      <c r="DA339" s="18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18">
        <v>1</v>
      </c>
      <c r="DN339" s="18"/>
      <c r="DS339" s="43" t="s">
        <v>397</v>
      </c>
    </row>
    <row r="340" spans="1:123" x14ac:dyDescent="0.25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40"/>
        <v>6.166666666666667</v>
      </c>
      <c r="G340" s="7">
        <f t="shared" si="230"/>
        <v>6.2</v>
      </c>
      <c r="H340" s="16">
        <f t="shared" si="231"/>
        <v>8.6</v>
      </c>
      <c r="I340" s="11">
        <f t="shared" si="228"/>
        <v>7.8963906215058065E-3</v>
      </c>
      <c r="J340" s="39">
        <f t="shared" si="229"/>
        <v>1.280495776460401E-3</v>
      </c>
      <c r="K340" s="39">
        <f t="shared" si="236"/>
        <v>780.94751922121998</v>
      </c>
      <c r="L340" s="39">
        <f t="shared" si="237"/>
        <v>6.6158948450454058E-3</v>
      </c>
      <c r="M340" s="39">
        <f t="shared" si="238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35"/>
        <v>609841</v>
      </c>
      <c r="AL340" s="7">
        <v>11.59</v>
      </c>
      <c r="AM340" s="7">
        <f t="shared" si="239"/>
        <v>27.150000000000006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1</v>
      </c>
      <c r="AU340" s="9">
        <v>0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 s="18">
        <v>0</v>
      </c>
      <c r="CS340">
        <v>0</v>
      </c>
      <c r="CT340">
        <v>0</v>
      </c>
      <c r="CU340">
        <v>0</v>
      </c>
      <c r="CV340" s="18">
        <v>1</v>
      </c>
      <c r="CW340">
        <v>0</v>
      </c>
      <c r="CX340">
        <v>0</v>
      </c>
      <c r="CY340">
        <v>0</v>
      </c>
      <c r="CZ340">
        <v>0</v>
      </c>
      <c r="DA340" s="18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 s="18">
        <v>1</v>
      </c>
      <c r="DN340" s="18"/>
      <c r="DS340" s="43" t="s">
        <v>397</v>
      </c>
    </row>
    <row r="341" spans="1:123" x14ac:dyDescent="0.25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40"/>
        <v>6.25</v>
      </c>
      <c r="G341" s="7">
        <f t="shared" si="230"/>
        <v>6.3</v>
      </c>
      <c r="H341" s="16">
        <f t="shared" si="231"/>
        <v>8.6999999999999993</v>
      </c>
      <c r="I341" s="11">
        <f t="shared" si="228"/>
        <v>8.0030983750574436E-3</v>
      </c>
      <c r="J341" s="39">
        <f t="shared" si="229"/>
        <v>1.2804957400091911E-3</v>
      </c>
      <c r="K341" s="39">
        <f t="shared" si="236"/>
        <v>780.94754145204911</v>
      </c>
      <c r="L341" s="39">
        <f t="shared" si="237"/>
        <v>6.722602635048253E-3</v>
      </c>
      <c r="M341" s="39">
        <f t="shared" si="238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35"/>
        <v>609840</v>
      </c>
      <c r="AL341" s="7">
        <v>11.59</v>
      </c>
      <c r="AM341" s="7">
        <f t="shared" si="239"/>
        <v>27.150000000000006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1</v>
      </c>
      <c r="AU341" s="9">
        <v>0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 s="18">
        <v>0</v>
      </c>
      <c r="CS341">
        <v>0</v>
      </c>
      <c r="CT341">
        <v>0</v>
      </c>
      <c r="CU341">
        <v>0</v>
      </c>
      <c r="CV341" s="18">
        <v>1</v>
      </c>
      <c r="CW341">
        <v>0</v>
      </c>
      <c r="CX341">
        <v>0</v>
      </c>
      <c r="CY341">
        <v>0</v>
      </c>
      <c r="CZ341">
        <v>0</v>
      </c>
      <c r="DA341" s="18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18">
        <v>1</v>
      </c>
      <c r="DN341" s="18"/>
      <c r="DS341" s="43" t="s">
        <v>397</v>
      </c>
    </row>
    <row r="342" spans="1:123" x14ac:dyDescent="0.25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40"/>
        <v>4.615384615384615</v>
      </c>
      <c r="G342" s="7">
        <f t="shared" si="230"/>
        <v>4.7</v>
      </c>
      <c r="H342" s="16">
        <f t="shared" si="231"/>
        <v>7.3</v>
      </c>
      <c r="I342" s="11">
        <f t="shared" si="228"/>
        <v>5.9100712401924313E-3</v>
      </c>
      <c r="J342" s="39">
        <f t="shared" si="229"/>
        <v>1.2805154353750267E-3</v>
      </c>
      <c r="K342" s="39">
        <f t="shared" si="236"/>
        <v>780.93552984554879</v>
      </c>
      <c r="L342" s="39">
        <f t="shared" si="237"/>
        <v>4.6295558048174042E-3</v>
      </c>
      <c r="M342" s="39">
        <f t="shared" si="238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35"/>
        <v>609839</v>
      </c>
      <c r="AL342" s="7">
        <v>11.59</v>
      </c>
      <c r="AM342" s="7">
        <f t="shared" si="239"/>
        <v>27.150000000000006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1</v>
      </c>
      <c r="AU342" s="9">
        <v>0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8">
        <v>0</v>
      </c>
      <c r="CS342">
        <v>0</v>
      </c>
      <c r="CT342">
        <v>0</v>
      </c>
      <c r="CU342">
        <v>0</v>
      </c>
      <c r="CV342" s="18">
        <v>1</v>
      </c>
      <c r="CW342">
        <v>0</v>
      </c>
      <c r="CX342">
        <v>0</v>
      </c>
      <c r="CY342">
        <v>0</v>
      </c>
      <c r="CZ342">
        <v>0</v>
      </c>
      <c r="DA342" s="18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18">
        <v>1</v>
      </c>
      <c r="DN342" s="18"/>
      <c r="DS342" s="43" t="s">
        <v>397</v>
      </c>
    </row>
    <row r="343" spans="1:123" x14ac:dyDescent="0.25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40"/>
        <v>243.33333333333334</v>
      </c>
      <c r="G343" s="7">
        <f t="shared" si="230"/>
        <v>7.27</v>
      </c>
      <c r="H343" s="16">
        <f t="shared" si="231"/>
        <v>7.33</v>
      </c>
      <c r="I343" s="11">
        <f t="shared" si="228"/>
        <v>0.29748927147720233</v>
      </c>
      <c r="J343" s="39">
        <f t="shared" si="229"/>
        <v>1.2225586499063107E-3</v>
      </c>
      <c r="K343" s="39">
        <f t="shared" si="236"/>
        <v>817.95666823561692</v>
      </c>
      <c r="L343" s="39">
        <f t="shared" si="237"/>
        <v>0.296266712827296</v>
      </c>
      <c r="M343" s="39">
        <f t="shared" si="238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35"/>
        <v>609842</v>
      </c>
      <c r="AL343" s="7">
        <v>11.59</v>
      </c>
      <c r="AM343" s="7">
        <f t="shared" si="239"/>
        <v>27.150000000000006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1</v>
      </c>
      <c r="AU343" s="9">
        <v>0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 s="18">
        <v>0</v>
      </c>
      <c r="CS343">
        <v>0</v>
      </c>
      <c r="CT343">
        <v>0</v>
      </c>
      <c r="CU343">
        <v>0</v>
      </c>
      <c r="CV343" s="18">
        <v>1</v>
      </c>
      <c r="CW343">
        <v>0</v>
      </c>
      <c r="CX343">
        <v>0</v>
      </c>
      <c r="CY343">
        <v>0</v>
      </c>
      <c r="CZ343">
        <v>0</v>
      </c>
      <c r="DA343" s="18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18">
        <v>1</v>
      </c>
      <c r="DN343" s="18"/>
      <c r="DS343" s="43" t="s">
        <v>397</v>
      </c>
    </row>
    <row r="344" spans="1:123" x14ac:dyDescent="0.25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40"/>
        <v>243.33333333333334</v>
      </c>
      <c r="G344" s="7">
        <f t="shared" si="230"/>
        <v>7.27</v>
      </c>
      <c r="H344" s="16">
        <f t="shared" si="231"/>
        <v>7.33</v>
      </c>
      <c r="I344" s="11">
        <f t="shared" si="228"/>
        <v>0.29748927147720233</v>
      </c>
      <c r="J344" s="39">
        <f t="shared" si="229"/>
        <v>1.2225586499063107E-3</v>
      </c>
      <c r="K344" s="39">
        <f t="shared" si="236"/>
        <v>817.95666823561692</v>
      </c>
      <c r="L344" s="39">
        <f t="shared" si="237"/>
        <v>0.296266712827296</v>
      </c>
      <c r="M344" s="39">
        <f t="shared" si="238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35"/>
        <v>609842</v>
      </c>
      <c r="AL344" s="7">
        <v>11.59</v>
      </c>
      <c r="AM344" s="7">
        <f t="shared" si="239"/>
        <v>27.150000000000006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1</v>
      </c>
      <c r="AU344" s="9">
        <v>0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 s="18">
        <v>0</v>
      </c>
      <c r="CS344">
        <v>0</v>
      </c>
      <c r="CT344">
        <v>0</v>
      </c>
      <c r="CU344">
        <v>0</v>
      </c>
      <c r="CV344" s="18">
        <v>1</v>
      </c>
      <c r="CW344">
        <v>0</v>
      </c>
      <c r="CX344">
        <v>0</v>
      </c>
      <c r="CY344">
        <v>0</v>
      </c>
      <c r="CZ344">
        <v>0</v>
      </c>
      <c r="DA344" s="18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18">
        <v>1</v>
      </c>
      <c r="DN344" s="18"/>
      <c r="DS344" s="43" t="s">
        <v>397</v>
      </c>
    </row>
    <row r="345" spans="1:123" x14ac:dyDescent="0.25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40"/>
        <v>243.33333333333334</v>
      </c>
      <c r="G345" s="7">
        <f t="shared" si="230"/>
        <v>7.27</v>
      </c>
      <c r="H345" s="16">
        <f t="shared" si="231"/>
        <v>7.33</v>
      </c>
      <c r="I345" s="11">
        <f t="shared" si="228"/>
        <v>0.29748949379856965</v>
      </c>
      <c r="J345" s="39">
        <f t="shared" si="229"/>
        <v>1.2225595635557657E-3</v>
      </c>
      <c r="K345" s="39">
        <f t="shared" si="236"/>
        <v>817.95605695606355</v>
      </c>
      <c r="L345" s="39">
        <f t="shared" si="237"/>
        <v>0.29626693423501388</v>
      </c>
      <c r="M345" s="39">
        <f t="shared" si="238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35"/>
        <v>609841</v>
      </c>
      <c r="AL345" s="7">
        <v>11.59</v>
      </c>
      <c r="AM345" s="7">
        <f t="shared" si="239"/>
        <v>27.150000000000006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1</v>
      </c>
      <c r="AU345" s="9">
        <v>0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 s="18">
        <v>0</v>
      </c>
      <c r="CS345">
        <v>0</v>
      </c>
      <c r="CT345">
        <v>0</v>
      </c>
      <c r="CU345">
        <v>0</v>
      </c>
      <c r="CV345" s="18">
        <v>1</v>
      </c>
      <c r="CW345">
        <v>0</v>
      </c>
      <c r="CX345">
        <v>0</v>
      </c>
      <c r="CY345">
        <v>0</v>
      </c>
      <c r="CZ345">
        <v>0</v>
      </c>
      <c r="DA345" s="18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 s="18">
        <v>1</v>
      </c>
      <c r="DN345" s="18"/>
      <c r="DS345" s="43" t="s">
        <v>397</v>
      </c>
    </row>
    <row r="346" spans="1:123" s="69" customFormat="1" x14ac:dyDescent="0.25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40"/>
        <v>243.33333333333334</v>
      </c>
      <c r="G346" s="73">
        <f t="shared" si="230"/>
        <v>7.27</v>
      </c>
      <c r="H346" s="74">
        <f t="shared" si="231"/>
        <v>7.33</v>
      </c>
      <c r="I346" s="75">
        <f t="shared" si="228"/>
        <v>0.29748993844279964</v>
      </c>
      <c r="J346" s="76">
        <f t="shared" si="229"/>
        <v>1.2225613908608203E-3</v>
      </c>
      <c r="K346" s="76">
        <f t="shared" ref="K346:K358" si="241">IFERROR(1/J346, "X")</f>
        <v>817.95483439558632</v>
      </c>
      <c r="L346" s="76">
        <f t="shared" ref="L346:L358" si="242">IFERROR(I346-J346, "X")</f>
        <v>0.29626737705193884</v>
      </c>
      <c r="M346" s="76">
        <f t="shared" ref="M346:M358" si="243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35"/>
        <v>609839</v>
      </c>
      <c r="AK346" s="79"/>
      <c r="AL346" s="73">
        <v>11.59</v>
      </c>
      <c r="AM346" s="73">
        <f t="shared" si="239"/>
        <v>27.150000000000006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1</v>
      </c>
      <c r="AU346" s="79">
        <v>0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0</v>
      </c>
      <c r="CO346" s="69">
        <v>1</v>
      </c>
      <c r="CP346" s="69">
        <v>0</v>
      </c>
      <c r="CQ346" s="69">
        <v>0</v>
      </c>
      <c r="CR346" s="85">
        <v>0</v>
      </c>
      <c r="CS346" s="69">
        <v>0</v>
      </c>
      <c r="CT346" s="69">
        <v>0</v>
      </c>
      <c r="CU346" s="69">
        <v>0</v>
      </c>
      <c r="CV346" s="85">
        <v>1</v>
      </c>
      <c r="CW346" s="69">
        <v>0</v>
      </c>
      <c r="CX346" s="69">
        <v>0</v>
      </c>
      <c r="CY346" s="69">
        <v>0</v>
      </c>
      <c r="CZ346" s="69">
        <v>0</v>
      </c>
      <c r="DA346" s="85">
        <v>0</v>
      </c>
      <c r="DB346" s="69">
        <v>1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69">
        <v>0</v>
      </c>
      <c r="DK346" s="69">
        <v>0</v>
      </c>
      <c r="DL346" s="85">
        <v>1</v>
      </c>
      <c r="DN346" s="85"/>
      <c r="DR346" s="70"/>
      <c r="DS346" s="87" t="s">
        <v>397</v>
      </c>
    </row>
    <row r="347" spans="1:123" x14ac:dyDescent="0.25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40"/>
        <v>50</v>
      </c>
      <c r="G347" s="7">
        <f t="shared" si="230"/>
        <v>4.9000000000000004</v>
      </c>
      <c r="H347" s="16">
        <f t="shared" si="231"/>
        <v>5.0999999999999996</v>
      </c>
      <c r="I347" s="11">
        <f t="shared" si="228"/>
        <v>0.21218275209520929</v>
      </c>
      <c r="J347" s="39">
        <f t="shared" si="229"/>
        <v>4.2436550419041857E-3</v>
      </c>
      <c r="K347" s="39">
        <f t="shared" si="241"/>
        <v>235.64592082189753</v>
      </c>
      <c r="L347" s="39">
        <f t="shared" si="242"/>
        <v>0.2079390970533051</v>
      </c>
      <c r="M347" s="39">
        <f t="shared" si="243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1</v>
      </c>
      <c r="AF347" s="9">
        <v>0</v>
      </c>
      <c r="AG347" s="9">
        <v>0</v>
      </c>
      <c r="AH347" s="8">
        <v>53044</v>
      </c>
      <c r="AI347" s="9">
        <v>14</v>
      </c>
      <c r="AJ347" s="9">
        <f t="shared" si="235"/>
        <v>53029</v>
      </c>
      <c r="AL347" s="7">
        <v>7.8040000000000003</v>
      </c>
      <c r="AM347" s="7">
        <f t="shared" si="239"/>
        <v>30.79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18">
        <v>0</v>
      </c>
      <c r="CS347">
        <v>0</v>
      </c>
      <c r="CT347">
        <v>0</v>
      </c>
      <c r="CU347">
        <v>1</v>
      </c>
      <c r="CV347" s="18">
        <v>0</v>
      </c>
      <c r="CW347">
        <v>0</v>
      </c>
      <c r="CX347">
        <v>0</v>
      </c>
      <c r="CY347">
        <v>0</v>
      </c>
      <c r="CZ347">
        <v>0</v>
      </c>
      <c r="DA347" s="18">
        <v>0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1</v>
      </c>
      <c r="DL347" s="18">
        <v>1</v>
      </c>
      <c r="DN347" s="18"/>
      <c r="DS347" s="43" t="s">
        <v>397</v>
      </c>
    </row>
    <row r="348" spans="1:123" x14ac:dyDescent="0.25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40"/>
        <v>70.999999999999986</v>
      </c>
      <c r="G348" s="7">
        <f t="shared" si="230"/>
        <v>7</v>
      </c>
      <c r="H348" s="16">
        <f t="shared" si="231"/>
        <v>7.1999999999999993</v>
      </c>
      <c r="I348" s="11">
        <f t="shared" si="228"/>
        <v>0.51647633440499785</v>
      </c>
      <c r="J348" s="39">
        <f t="shared" si="229"/>
        <v>7.2743145690844797E-3</v>
      </c>
      <c r="K348" s="39">
        <f t="shared" si="241"/>
        <v>137.46999672655846</v>
      </c>
      <c r="L348" s="39">
        <f t="shared" si="242"/>
        <v>0.5092020198359134</v>
      </c>
      <c r="M348" s="39">
        <f t="shared" si="243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1</v>
      </c>
      <c r="AF348" s="9">
        <v>0</v>
      </c>
      <c r="AG348" s="9">
        <v>0</v>
      </c>
      <c r="AH348" s="8">
        <v>13870</v>
      </c>
      <c r="AI348" s="9">
        <v>12</v>
      </c>
      <c r="AJ348" s="9">
        <f t="shared" si="235"/>
        <v>13857</v>
      </c>
      <c r="AL348" s="7">
        <v>10.032</v>
      </c>
      <c r="AM348" s="7">
        <f t="shared" si="239"/>
        <v>25.486000000000001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44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45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8">
        <v>0</v>
      </c>
      <c r="CS348">
        <v>0</v>
      </c>
      <c r="CT348">
        <v>0</v>
      </c>
      <c r="CU348">
        <v>1</v>
      </c>
      <c r="CV348" s="18">
        <v>0</v>
      </c>
      <c r="CW348">
        <v>0</v>
      </c>
      <c r="CX348">
        <v>0</v>
      </c>
      <c r="CY348">
        <v>0</v>
      </c>
      <c r="CZ348">
        <v>0</v>
      </c>
      <c r="DA348" s="1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 s="18">
        <v>1</v>
      </c>
      <c r="DN348" s="18"/>
      <c r="DS348" s="43" t="s">
        <v>397</v>
      </c>
    </row>
    <row r="349" spans="1:123" x14ac:dyDescent="0.25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40"/>
        <v>49</v>
      </c>
      <c r="G349" s="7">
        <f t="shared" si="230"/>
        <v>4.8000000000000007</v>
      </c>
      <c r="H349" s="16">
        <f t="shared" si="231"/>
        <v>5</v>
      </c>
      <c r="I349" s="11">
        <f t="shared" si="228"/>
        <v>0.33699468069112615</v>
      </c>
      <c r="J349" s="39">
        <f t="shared" si="229"/>
        <v>6.8774424630842074E-3</v>
      </c>
      <c r="K349" s="39">
        <f t="shared" si="241"/>
        <v>145.40288855452633</v>
      </c>
      <c r="L349" s="39">
        <f t="shared" si="242"/>
        <v>0.33011723822804195</v>
      </c>
      <c r="M349" s="39">
        <f t="shared" si="243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1</v>
      </c>
      <c r="AF349" s="9">
        <v>0</v>
      </c>
      <c r="AG349" s="9">
        <v>0</v>
      </c>
      <c r="AH349" s="8">
        <v>18754</v>
      </c>
      <c r="AI349" s="9">
        <v>12</v>
      </c>
      <c r="AJ349" s="9">
        <f t="shared" si="235"/>
        <v>18741</v>
      </c>
      <c r="AL349" s="7">
        <v>6.3079999999999998</v>
      </c>
      <c r="AM349" s="7">
        <f t="shared" si="239"/>
        <v>32.466000000000001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44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45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s="18">
        <v>0</v>
      </c>
      <c r="CS349">
        <v>0</v>
      </c>
      <c r="CT349">
        <v>0</v>
      </c>
      <c r="CU349">
        <v>1</v>
      </c>
      <c r="CV349" s="18">
        <v>0</v>
      </c>
      <c r="CW349">
        <v>0</v>
      </c>
      <c r="CX349">
        <v>0</v>
      </c>
      <c r="CY349">
        <v>0</v>
      </c>
      <c r="CZ349">
        <v>0</v>
      </c>
      <c r="DA349" s="18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1</v>
      </c>
      <c r="DL349" s="18">
        <v>1</v>
      </c>
      <c r="DN349" s="18"/>
      <c r="DS349" s="43" t="s">
        <v>397</v>
      </c>
    </row>
    <row r="350" spans="1:123" x14ac:dyDescent="0.25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40"/>
        <v>17.5</v>
      </c>
      <c r="G350" s="7">
        <f t="shared" si="230"/>
        <v>3.3</v>
      </c>
      <c r="H350" s="16">
        <f t="shared" si="231"/>
        <v>3.7</v>
      </c>
      <c r="I350" s="11">
        <f t="shared" si="228"/>
        <v>0.12159449831189598</v>
      </c>
      <c r="J350" s="39">
        <f t="shared" si="229"/>
        <v>6.9482570463940563E-3</v>
      </c>
      <c r="K350" s="39">
        <f t="shared" si="241"/>
        <v>143.92098526622169</v>
      </c>
      <c r="L350" s="39">
        <f t="shared" si="242"/>
        <v>0.11464624126550192</v>
      </c>
      <c r="M350" s="39">
        <f t="shared" si="243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1</v>
      </c>
      <c r="AF350" s="9">
        <v>0</v>
      </c>
      <c r="AG350" s="9">
        <v>0</v>
      </c>
      <c r="AH350" s="8">
        <v>20420</v>
      </c>
      <c r="AI350" s="9">
        <v>12</v>
      </c>
      <c r="AJ350" s="9">
        <f t="shared" si="235"/>
        <v>20407</v>
      </c>
      <c r="AL350" s="7">
        <v>7.6660000000000004</v>
      </c>
      <c r="AM350" s="7">
        <f t="shared" si="239"/>
        <v>32.852999999999994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44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45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8">
        <v>0</v>
      </c>
      <c r="CS350">
        <v>0</v>
      </c>
      <c r="CT350">
        <v>0</v>
      </c>
      <c r="CU350">
        <v>1</v>
      </c>
      <c r="CV350" s="18">
        <v>0</v>
      </c>
      <c r="CW350">
        <v>0</v>
      </c>
      <c r="CX350">
        <v>0</v>
      </c>
      <c r="CY350">
        <v>0</v>
      </c>
      <c r="CZ350">
        <v>0</v>
      </c>
      <c r="DA350" s="18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1</v>
      </c>
      <c r="DL350" s="18">
        <v>1</v>
      </c>
      <c r="DN350" s="18"/>
      <c r="DS350" s="43" t="s">
        <v>397</v>
      </c>
    </row>
    <row r="351" spans="1:123" x14ac:dyDescent="0.25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40"/>
        <v>9.0666666666666664</v>
      </c>
      <c r="G351" s="7">
        <f t="shared" si="230"/>
        <v>12.1</v>
      </c>
      <c r="H351" s="16">
        <f t="shared" si="231"/>
        <v>15.1</v>
      </c>
      <c r="I351" s="11">
        <f t="shared" si="228"/>
        <v>3.9341831513423985E-2</v>
      </c>
      <c r="J351" s="39">
        <f t="shared" si="229"/>
        <v>4.3391725933923514E-3</v>
      </c>
      <c r="K351" s="39">
        <f t="shared" si="241"/>
        <v>230.45868272739139</v>
      </c>
      <c r="L351" s="39">
        <f t="shared" si="242"/>
        <v>3.5002658920031633E-2</v>
      </c>
      <c r="M351" s="39">
        <f t="shared" si="243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1</v>
      </c>
      <c r="AF351" s="9">
        <v>0</v>
      </c>
      <c r="AG351" s="9">
        <v>0</v>
      </c>
      <c r="AH351" s="8">
        <v>53044</v>
      </c>
      <c r="AI351" s="9">
        <v>14</v>
      </c>
      <c r="AJ351" s="9">
        <f t="shared" si="235"/>
        <v>53029</v>
      </c>
      <c r="AL351" s="7">
        <v>7.8040000000000003</v>
      </c>
      <c r="AM351" s="7">
        <f t="shared" si="239"/>
        <v>30.79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45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8">
        <v>1</v>
      </c>
      <c r="CS351">
        <v>0</v>
      </c>
      <c r="CT351">
        <v>1</v>
      </c>
      <c r="CU351">
        <v>0</v>
      </c>
      <c r="CV351" s="18">
        <v>0</v>
      </c>
      <c r="CW351">
        <v>0</v>
      </c>
      <c r="CX351">
        <v>1</v>
      </c>
      <c r="CY351">
        <v>0</v>
      </c>
      <c r="CZ351">
        <v>0</v>
      </c>
      <c r="DA351" s="18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1</v>
      </c>
      <c r="DL351" s="18">
        <v>1</v>
      </c>
      <c r="DN351" s="18"/>
      <c r="DS351" s="43" t="s">
        <v>397</v>
      </c>
    </row>
    <row r="352" spans="1:123" x14ac:dyDescent="0.25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40"/>
        <v>9.7333333333333325</v>
      </c>
      <c r="G352" s="7">
        <f t="shared" si="230"/>
        <v>13.1</v>
      </c>
      <c r="H352" s="16">
        <f t="shared" si="231"/>
        <v>16.100000000000001</v>
      </c>
      <c r="I352" s="11">
        <f t="shared" si="228"/>
        <v>8.2403838857020115E-2</v>
      </c>
      <c r="J352" s="39">
        <f t="shared" si="229"/>
        <v>8.4661478277760407E-3</v>
      </c>
      <c r="K352" s="39">
        <f t="shared" si="241"/>
        <v>118.11747448103425</v>
      </c>
      <c r="L352" s="39">
        <f t="shared" si="242"/>
        <v>7.3937691029244079E-2</v>
      </c>
      <c r="M352" s="39">
        <f t="shared" si="243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1</v>
      </c>
      <c r="AF352" s="9">
        <v>0</v>
      </c>
      <c r="AG352" s="9">
        <v>0</v>
      </c>
      <c r="AH352" s="8">
        <v>13870</v>
      </c>
      <c r="AI352" s="9">
        <v>12</v>
      </c>
      <c r="AJ352" s="9">
        <f t="shared" si="235"/>
        <v>13857</v>
      </c>
      <c r="AL352" s="7">
        <v>10.032</v>
      </c>
      <c r="AM352" s="7">
        <f t="shared" si="239"/>
        <v>25.486000000000001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44"/>
        <v>0.52</v>
      </c>
      <c r="BP352" s="54">
        <v>0.48</v>
      </c>
      <c r="BQ352">
        <v>1</v>
      </c>
      <c r="BR352" s="54">
        <v>0</v>
      </c>
      <c r="BT352" s="18"/>
      <c r="BU352">
        <f t="shared" si="245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s="18">
        <v>1</v>
      </c>
      <c r="CS352">
        <v>0</v>
      </c>
      <c r="CT352">
        <v>1</v>
      </c>
      <c r="CU352">
        <v>0</v>
      </c>
      <c r="CV352" s="18">
        <v>0</v>
      </c>
      <c r="CW352">
        <v>0</v>
      </c>
      <c r="CX352">
        <v>1</v>
      </c>
      <c r="CY352">
        <v>0</v>
      </c>
      <c r="CZ352">
        <v>0</v>
      </c>
      <c r="DA352" s="18">
        <v>0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1</v>
      </c>
      <c r="DL352" s="18">
        <v>1</v>
      </c>
      <c r="DN352" s="18"/>
      <c r="DS352" s="43" t="s">
        <v>397</v>
      </c>
    </row>
    <row r="353" spans="1:123" x14ac:dyDescent="0.25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40"/>
        <v>3.7333333333333329</v>
      </c>
      <c r="G353" s="7">
        <f t="shared" si="230"/>
        <v>8.1999999999999993</v>
      </c>
      <c r="H353" s="16">
        <f t="shared" si="231"/>
        <v>14.2</v>
      </c>
      <c r="I353" s="11">
        <f t="shared" si="228"/>
        <v>2.7260822444108244E-2</v>
      </c>
      <c r="J353" s="39">
        <f t="shared" si="229"/>
        <v>7.3020060118147078E-3</v>
      </c>
      <c r="K353" s="39">
        <f t="shared" si="241"/>
        <v>136.94866840454409</v>
      </c>
      <c r="L353" s="39">
        <f t="shared" si="242"/>
        <v>1.9958816432293535E-2</v>
      </c>
      <c r="M353" s="39">
        <f t="shared" si="243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1</v>
      </c>
      <c r="AF353" s="9">
        <v>0</v>
      </c>
      <c r="AG353" s="9">
        <v>0</v>
      </c>
      <c r="AH353" s="8">
        <v>18754</v>
      </c>
      <c r="AI353" s="9">
        <v>12</v>
      </c>
      <c r="AJ353" s="9">
        <f t="shared" si="235"/>
        <v>18741</v>
      </c>
      <c r="AL353" s="7">
        <v>6.3079999999999998</v>
      </c>
      <c r="AM353" s="7">
        <f t="shared" si="239"/>
        <v>32.466000000000001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44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45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18">
        <v>1</v>
      </c>
      <c r="CS353">
        <v>0</v>
      </c>
      <c r="CT353">
        <v>1</v>
      </c>
      <c r="CU353">
        <v>0</v>
      </c>
      <c r="CV353" s="18">
        <v>0</v>
      </c>
      <c r="CW353">
        <v>0</v>
      </c>
      <c r="CX353">
        <v>1</v>
      </c>
      <c r="CY353">
        <v>0</v>
      </c>
      <c r="CZ353">
        <v>0</v>
      </c>
      <c r="DA353" s="18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1</v>
      </c>
      <c r="DL353" s="18">
        <v>1</v>
      </c>
      <c r="DN353" s="18"/>
      <c r="DS353" s="43" t="s">
        <v>397</v>
      </c>
    </row>
    <row r="354" spans="1:123" x14ac:dyDescent="0.25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40"/>
        <v>3.3055555555555554</v>
      </c>
      <c r="G354" s="7">
        <f t="shared" si="230"/>
        <v>8.3000000000000007</v>
      </c>
      <c r="H354" s="16">
        <f t="shared" si="231"/>
        <v>15.5</v>
      </c>
      <c r="I354" s="11">
        <f t="shared" si="228"/>
        <v>2.3133355957210736E-2</v>
      </c>
      <c r="J354" s="39">
        <f t="shared" si="229"/>
        <v>6.9983261719292981E-3</v>
      </c>
      <c r="K354" s="39">
        <f t="shared" si="241"/>
        <v>142.89131078386421</v>
      </c>
      <c r="L354" s="39">
        <f t="shared" si="242"/>
        <v>1.6135029785281439E-2</v>
      </c>
      <c r="M354" s="39">
        <f t="shared" si="243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1</v>
      </c>
      <c r="AF354" s="9">
        <v>0</v>
      </c>
      <c r="AG354" s="9">
        <v>0</v>
      </c>
      <c r="AH354" s="8">
        <v>20420</v>
      </c>
      <c r="AI354" s="9">
        <v>12</v>
      </c>
      <c r="AJ354" s="9">
        <f t="shared" si="235"/>
        <v>20407</v>
      </c>
      <c r="AL354" s="7">
        <v>7.6660000000000004</v>
      </c>
      <c r="AM354" s="7">
        <f t="shared" si="239"/>
        <v>32.852999999999994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44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45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s="18">
        <v>1</v>
      </c>
      <c r="CS354">
        <v>0</v>
      </c>
      <c r="CT354">
        <v>1</v>
      </c>
      <c r="CU354">
        <v>0</v>
      </c>
      <c r="CV354" s="18">
        <v>0</v>
      </c>
      <c r="CW354">
        <v>0</v>
      </c>
      <c r="CX354">
        <v>1</v>
      </c>
      <c r="CY354">
        <v>0</v>
      </c>
      <c r="CZ354">
        <v>0</v>
      </c>
      <c r="DA354" s="18">
        <v>0</v>
      </c>
      <c r="DB354">
        <v>1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0</v>
      </c>
      <c r="DK354">
        <v>1</v>
      </c>
      <c r="DL354" s="18">
        <v>1</v>
      </c>
      <c r="DN354" s="18"/>
      <c r="DS354" s="43" t="s">
        <v>397</v>
      </c>
    </row>
    <row r="355" spans="1:123" x14ac:dyDescent="0.25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40"/>
        <v>50.999999999999993</v>
      </c>
      <c r="G355" s="7">
        <f t="shared" si="230"/>
        <v>5</v>
      </c>
      <c r="H355" s="16">
        <f t="shared" si="231"/>
        <v>5.1999999999999993</v>
      </c>
      <c r="I355" s="11">
        <f t="shared" si="228"/>
        <v>0.2975544533148119</v>
      </c>
      <c r="J355" s="39">
        <f t="shared" si="229"/>
        <v>5.8344010453884694E-3</v>
      </c>
      <c r="K355" s="39">
        <f t="shared" si="241"/>
        <v>171.39719951037708</v>
      </c>
      <c r="L355" s="39">
        <f t="shared" si="242"/>
        <v>0.29172005226942344</v>
      </c>
      <c r="M355" s="39">
        <f t="shared" si="243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1</v>
      </c>
      <c r="AF355" s="9">
        <v>0</v>
      </c>
      <c r="AG355" s="9">
        <v>0</v>
      </c>
      <c r="AH355" s="8">
        <v>26789</v>
      </c>
      <c r="AI355" s="9">
        <v>12</v>
      </c>
      <c r="AJ355" s="9">
        <f t="shared" si="235"/>
        <v>26776</v>
      </c>
      <c r="AL355" s="7">
        <v>7.8040000000000003</v>
      </c>
      <c r="AM355" s="7">
        <f t="shared" si="239"/>
        <v>30.79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45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18">
        <v>0</v>
      </c>
      <c r="CS355">
        <v>0</v>
      </c>
      <c r="CT355">
        <v>0</v>
      </c>
      <c r="CU355">
        <v>1</v>
      </c>
      <c r="CV355" s="18">
        <v>0</v>
      </c>
      <c r="CW355">
        <v>0</v>
      </c>
      <c r="CX355">
        <v>0</v>
      </c>
      <c r="CY355">
        <v>0</v>
      </c>
      <c r="CZ355">
        <v>0</v>
      </c>
      <c r="DA355" s="18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1</v>
      </c>
      <c r="DL355" s="18">
        <v>1</v>
      </c>
      <c r="DN355" s="18"/>
      <c r="DS355" s="43" t="s">
        <v>397</v>
      </c>
    </row>
    <row r="356" spans="1:123" x14ac:dyDescent="0.25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40"/>
        <v>49</v>
      </c>
      <c r="G356" s="7">
        <f t="shared" si="230"/>
        <v>4.8000000000000007</v>
      </c>
      <c r="H356" s="16">
        <f t="shared" si="231"/>
        <v>5</v>
      </c>
      <c r="I356" s="11">
        <f t="shared" si="228"/>
        <v>0.28952550548973338</v>
      </c>
      <c r="J356" s="39">
        <f t="shared" si="229"/>
        <v>5.9086837855047633E-3</v>
      </c>
      <c r="K356" s="39">
        <f t="shared" si="241"/>
        <v>169.24242966821294</v>
      </c>
      <c r="L356" s="39">
        <f t="shared" si="242"/>
        <v>0.28361682170422864</v>
      </c>
      <c r="M356" s="39">
        <f t="shared" si="243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1</v>
      </c>
      <c r="AF356" s="9">
        <v>0</v>
      </c>
      <c r="AG356" s="9">
        <v>0</v>
      </c>
      <c r="AH356" s="8">
        <v>26255</v>
      </c>
      <c r="AI356" s="9">
        <v>12</v>
      </c>
      <c r="AJ356" s="9">
        <f t="shared" si="235"/>
        <v>26242</v>
      </c>
      <c r="AL356" s="7">
        <v>7.8040000000000003</v>
      </c>
      <c r="AM356" s="7">
        <f t="shared" si="239"/>
        <v>30.79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45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s="18">
        <v>0</v>
      </c>
      <c r="CS356">
        <v>0</v>
      </c>
      <c r="CT356">
        <v>0</v>
      </c>
      <c r="CU356">
        <v>1</v>
      </c>
      <c r="CV356" s="18">
        <v>0</v>
      </c>
      <c r="CW356">
        <v>0</v>
      </c>
      <c r="CX356">
        <v>0</v>
      </c>
      <c r="CY356">
        <v>0</v>
      </c>
      <c r="CZ356">
        <v>0</v>
      </c>
      <c r="DA356" s="18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1</v>
      </c>
      <c r="DL356" s="18">
        <v>1</v>
      </c>
      <c r="DN356" s="18"/>
      <c r="DS356" s="43" t="s">
        <v>397</v>
      </c>
    </row>
    <row r="357" spans="1:123" x14ac:dyDescent="0.25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40"/>
        <v>7.1764705882352935</v>
      </c>
      <c r="G357" s="7">
        <f t="shared" si="230"/>
        <v>10.5</v>
      </c>
      <c r="H357" s="16">
        <f t="shared" si="231"/>
        <v>13.899999999999999</v>
      </c>
      <c r="I357" s="11">
        <f t="shared" si="228"/>
        <v>4.3814795954272248E-2</v>
      </c>
      <c r="J357" s="39">
        <f t="shared" si="229"/>
        <v>6.1053404198576086E-3</v>
      </c>
      <c r="K357" s="39">
        <f t="shared" si="241"/>
        <v>163.7910306766027</v>
      </c>
      <c r="L357" s="39">
        <f t="shared" si="242"/>
        <v>3.770945553441464E-2</v>
      </c>
      <c r="M357" s="39">
        <f t="shared" si="243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1</v>
      </c>
      <c r="AF357" s="9">
        <v>0</v>
      </c>
      <c r="AG357" s="9">
        <v>0</v>
      </c>
      <c r="AH357" s="8">
        <v>26789</v>
      </c>
      <c r="AI357" s="9">
        <v>12</v>
      </c>
      <c r="AJ357" s="9">
        <f t="shared" si="235"/>
        <v>26776</v>
      </c>
      <c r="AL357" s="7">
        <v>7.8040000000000003</v>
      </c>
      <c r="AM357" s="7">
        <f t="shared" si="239"/>
        <v>30.79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45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18">
        <v>1</v>
      </c>
      <c r="CS357">
        <v>0</v>
      </c>
      <c r="CT357">
        <v>1</v>
      </c>
      <c r="CU357">
        <v>0</v>
      </c>
      <c r="CV357" s="18">
        <v>0</v>
      </c>
      <c r="CW357">
        <v>0</v>
      </c>
      <c r="CX357">
        <v>1</v>
      </c>
      <c r="CY357">
        <v>0</v>
      </c>
      <c r="CZ357">
        <v>0</v>
      </c>
      <c r="DA357" s="18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1</v>
      </c>
      <c r="DL357" s="18">
        <v>1</v>
      </c>
      <c r="DN357" s="18"/>
      <c r="DS357" s="43" t="s">
        <v>397</v>
      </c>
    </row>
    <row r="358" spans="1:123" s="69" customFormat="1" x14ac:dyDescent="0.25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40"/>
        <v>7.1818181818181817</v>
      </c>
      <c r="G358" s="73">
        <f t="shared" si="230"/>
        <v>13.600000000000001</v>
      </c>
      <c r="H358" s="74">
        <f t="shared" si="231"/>
        <v>18</v>
      </c>
      <c r="I358" s="75">
        <f t="shared" si="228"/>
        <v>4.4290395425208039E-2</v>
      </c>
      <c r="J358" s="76">
        <f t="shared" si="229"/>
        <v>6.1670170845226384E-3</v>
      </c>
      <c r="K358" s="76">
        <f t="shared" si="241"/>
        <v>162.15294789918772</v>
      </c>
      <c r="L358" s="76">
        <f t="shared" si="242"/>
        <v>3.8123378340685403E-2</v>
      </c>
      <c r="M358" s="76">
        <f t="shared" si="243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1</v>
      </c>
      <c r="AF358" s="79">
        <v>0</v>
      </c>
      <c r="AG358" s="79">
        <v>0</v>
      </c>
      <c r="AH358" s="78">
        <v>26255</v>
      </c>
      <c r="AI358" s="79">
        <v>12</v>
      </c>
      <c r="AJ358" s="79">
        <f t="shared" si="235"/>
        <v>26242</v>
      </c>
      <c r="AK358" s="79"/>
      <c r="AL358" s="73">
        <v>7.8040000000000003</v>
      </c>
      <c r="AM358" s="73">
        <f t="shared" si="239"/>
        <v>30.79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45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69">
        <v>0</v>
      </c>
      <c r="CR358" s="85">
        <v>1</v>
      </c>
      <c r="CS358" s="69">
        <v>0</v>
      </c>
      <c r="CT358" s="69">
        <v>1</v>
      </c>
      <c r="CU358" s="69">
        <v>0</v>
      </c>
      <c r="CV358" s="85">
        <v>0</v>
      </c>
      <c r="CW358" s="69">
        <v>0</v>
      </c>
      <c r="CX358" s="69">
        <v>1</v>
      </c>
      <c r="CY358" s="69">
        <v>0</v>
      </c>
      <c r="CZ358" s="69">
        <v>0</v>
      </c>
      <c r="DA358" s="85">
        <v>0</v>
      </c>
      <c r="DB358" s="69">
        <v>1</v>
      </c>
      <c r="DC358" s="69">
        <v>1</v>
      </c>
      <c r="DD358" s="69">
        <v>0</v>
      </c>
      <c r="DE358" s="69">
        <v>0</v>
      </c>
      <c r="DF358" s="69">
        <v>0</v>
      </c>
      <c r="DG358" s="69">
        <v>0</v>
      </c>
      <c r="DH358" s="69">
        <v>1</v>
      </c>
      <c r="DI358" s="69">
        <v>0</v>
      </c>
      <c r="DJ358" s="69">
        <v>0</v>
      </c>
      <c r="DK358" s="69">
        <v>1</v>
      </c>
      <c r="DL358" s="85">
        <v>1</v>
      </c>
      <c r="DN358" s="85"/>
      <c r="DR358" s="70"/>
      <c r="DS358" s="87" t="s">
        <v>397</v>
      </c>
    </row>
    <row r="359" spans="1:123" x14ac:dyDescent="0.25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46">D359-E359</f>
        <v>3.3375770020533881</v>
      </c>
      <c r="H359" s="16">
        <f t="shared" ref="H359:H382" si="247">D359+E359</f>
        <v>5.0624229979466122</v>
      </c>
      <c r="I359" s="11">
        <f t="shared" si="228"/>
        <v>0.11280776361417817</v>
      </c>
      <c r="J359" s="39">
        <f t="shared" si="229"/>
        <v>2.3163811830426727E-2</v>
      </c>
      <c r="K359" s="39">
        <f t="shared" ref="K359:K380" si="248">IFERROR(1/J359, "X")</f>
        <v>43.170787576786225</v>
      </c>
      <c r="L359" s="39">
        <f t="shared" ref="L359:L380" si="249">IFERROR(I359-J359, "X")</f>
        <v>8.9643951783751452E-2</v>
      </c>
      <c r="M359" s="39">
        <f t="shared" ref="M359:M380" si="250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1</v>
      </c>
      <c r="AF359" s="9">
        <v>0</v>
      </c>
      <c r="AG359" s="9">
        <v>0</v>
      </c>
      <c r="AH359" s="8">
        <v>1852</v>
      </c>
      <c r="AI359" s="9">
        <v>11</v>
      </c>
      <c r="AJ359" s="9">
        <f t="shared" si="235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251">$BO$359*BC371+$BP$359*BC363</f>
        <v>0.34625300000000003</v>
      </c>
      <c r="BD359" s="39">
        <f t="shared" si="251"/>
        <v>0.30737340000000002</v>
      </c>
      <c r="BE359" s="59">
        <f t="shared" si="251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18">
        <v>0</v>
      </c>
      <c r="CS359">
        <v>0</v>
      </c>
      <c r="CT359">
        <v>1</v>
      </c>
      <c r="CU359">
        <v>0</v>
      </c>
      <c r="CV359" s="18">
        <v>0</v>
      </c>
      <c r="CW359">
        <v>0</v>
      </c>
      <c r="CX359">
        <v>0</v>
      </c>
      <c r="CY359">
        <v>0</v>
      </c>
      <c r="CZ359">
        <v>0</v>
      </c>
      <c r="DA359" s="18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 s="18">
        <v>1</v>
      </c>
      <c r="DN359" s="18"/>
      <c r="DS359" s="43" t="s">
        <v>397</v>
      </c>
    </row>
    <row r="360" spans="1:123" x14ac:dyDescent="0.25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252">D360/F360</f>
        <v>0.77821011673151752</v>
      </c>
      <c r="F360" s="7">
        <v>2.57</v>
      </c>
      <c r="G360" s="7">
        <f t="shared" si="246"/>
        <v>1.2217898832684826</v>
      </c>
      <c r="H360" s="16">
        <f t="shared" si="247"/>
        <v>2.7782101167315174</v>
      </c>
      <c r="I360" s="11">
        <f t="shared" si="228"/>
        <v>6.6565906564949873E-2</v>
      </c>
      <c r="J360" s="39">
        <f t="shared" si="229"/>
        <v>2.5901130959124465E-2</v>
      </c>
      <c r="K360" s="39">
        <f t="shared" si="248"/>
        <v>38.608352723212633</v>
      </c>
      <c r="L360" s="39">
        <f t="shared" si="249"/>
        <v>4.0664775605825404E-2</v>
      </c>
      <c r="M360" s="39">
        <f t="shared" si="250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1</v>
      </c>
      <c r="AF360" s="9">
        <v>0</v>
      </c>
      <c r="AG360" s="9">
        <v>0</v>
      </c>
      <c r="AH360" s="8">
        <v>1496</v>
      </c>
      <c r="AI360" s="9">
        <v>11</v>
      </c>
      <c r="AJ360" s="9">
        <f t="shared" si="235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253">$BO$359*BB372+$BP$359*BB364</f>
        <v>0.21501220000000001</v>
      </c>
      <c r="BC360" s="39">
        <f t="shared" si="253"/>
        <v>0.34625300000000003</v>
      </c>
      <c r="BD360" s="39">
        <f t="shared" si="253"/>
        <v>0.30737340000000002</v>
      </c>
      <c r="BE360" s="59">
        <f t="shared" si="253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254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s="18">
        <v>0</v>
      </c>
      <c r="CS360">
        <v>0</v>
      </c>
      <c r="CT360">
        <v>1</v>
      </c>
      <c r="CU360">
        <v>0</v>
      </c>
      <c r="CV360" s="18">
        <v>0</v>
      </c>
      <c r="CW360">
        <v>0</v>
      </c>
      <c r="CX360">
        <v>0</v>
      </c>
      <c r="CY360">
        <v>0</v>
      </c>
      <c r="CZ360">
        <v>0</v>
      </c>
      <c r="DA360" s="18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 s="18">
        <v>1</v>
      </c>
      <c r="DN360" s="18"/>
      <c r="DS360" s="43" t="s">
        <v>397</v>
      </c>
    </row>
    <row r="361" spans="1:123" x14ac:dyDescent="0.25">
      <c r="A361">
        <v>360</v>
      </c>
      <c r="B361">
        <v>23</v>
      </c>
      <c r="C361" s="25" t="s">
        <v>583</v>
      </c>
      <c r="D361" s="12">
        <v>4.2</v>
      </c>
      <c r="E361" s="14">
        <f t="shared" si="252"/>
        <v>0.65015479876160998</v>
      </c>
      <c r="F361" s="7">
        <v>6.46</v>
      </c>
      <c r="G361" s="7">
        <f t="shared" si="246"/>
        <v>3.5498452012383903</v>
      </c>
      <c r="H361" s="16">
        <f t="shared" si="247"/>
        <v>4.8501547987616105</v>
      </c>
      <c r="I361" s="11">
        <f t="shared" si="228"/>
        <v>0.1858862658176324</v>
      </c>
      <c r="J361" s="39">
        <f t="shared" si="229"/>
        <v>2.8774963748859506E-2</v>
      </c>
      <c r="K361" s="39">
        <f t="shared" si="248"/>
        <v>34.752433008352092</v>
      </c>
      <c r="L361" s="39">
        <f t="shared" si="249"/>
        <v>0.15711130206877288</v>
      </c>
      <c r="M361" s="39">
        <f t="shared" si="250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1</v>
      </c>
      <c r="AF361" s="9">
        <v>0</v>
      </c>
      <c r="AG361" s="9">
        <v>0</v>
      </c>
      <c r="AH361" s="8">
        <v>1178</v>
      </c>
      <c r="AI361" s="9">
        <v>11</v>
      </c>
      <c r="AJ361" s="9">
        <f t="shared" si="235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255">$BO$359*BB373+$BP$359*BB365</f>
        <v>8.9482000000000006E-2</v>
      </c>
      <c r="BC361" s="39">
        <f t="shared" si="255"/>
        <v>0.30738960000000004</v>
      </c>
      <c r="BD361" s="39">
        <f t="shared" si="255"/>
        <v>0.40731719999999999</v>
      </c>
      <c r="BE361" s="59">
        <f t="shared" si="255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254"/>
        <v>0.56369999999999998</v>
      </c>
      <c r="BP361" s="54">
        <v>0.43630000000000002</v>
      </c>
      <c r="BQ361">
        <v>8.5300000000000001E-2</v>
      </c>
      <c r="BR361" s="54">
        <f t="shared" ref="BR361:BR382" si="256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8">
        <v>0</v>
      </c>
      <c r="CS361">
        <v>0</v>
      </c>
      <c r="CT361">
        <v>1</v>
      </c>
      <c r="CU361">
        <v>0</v>
      </c>
      <c r="CV361" s="18">
        <v>0</v>
      </c>
      <c r="CW361">
        <v>0</v>
      </c>
      <c r="CX361">
        <v>0</v>
      </c>
      <c r="CY361">
        <v>0</v>
      </c>
      <c r="CZ361">
        <v>0</v>
      </c>
      <c r="DA361" s="18">
        <v>0</v>
      </c>
      <c r="DB361">
        <v>0</v>
      </c>
      <c r="DC361">
        <v>0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 s="18">
        <v>1</v>
      </c>
      <c r="DN361" s="18"/>
      <c r="DS361" s="43" t="s">
        <v>397</v>
      </c>
    </row>
    <row r="362" spans="1:123" x14ac:dyDescent="0.25">
      <c r="A362">
        <v>361</v>
      </c>
      <c r="B362">
        <v>23</v>
      </c>
      <c r="C362" s="25" t="s">
        <v>583</v>
      </c>
      <c r="D362" s="12">
        <v>6.4</v>
      </c>
      <c r="E362" s="14">
        <f t="shared" si="252"/>
        <v>0.71991001124859388</v>
      </c>
      <c r="F362" s="7">
        <v>8.89</v>
      </c>
      <c r="G362" s="7">
        <f t="shared" si="246"/>
        <v>5.6800899887514067</v>
      </c>
      <c r="H362" s="16">
        <f t="shared" si="247"/>
        <v>7.119910011248594</v>
      </c>
      <c r="I362" s="11">
        <f t="shared" si="228"/>
        <v>0.26457488505143828</v>
      </c>
      <c r="J362" s="39">
        <f t="shared" si="229"/>
        <v>2.9760954448980682E-2</v>
      </c>
      <c r="K362" s="39">
        <f t="shared" si="248"/>
        <v>33.601072899537002</v>
      </c>
      <c r="L362" s="39">
        <f t="shared" si="249"/>
        <v>0.23481393060245759</v>
      </c>
      <c r="M362" s="39">
        <f t="shared" si="250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1</v>
      </c>
      <c r="AF362" s="9">
        <v>0</v>
      </c>
      <c r="AG362" s="9">
        <v>0</v>
      </c>
      <c r="AH362" s="8">
        <v>1063</v>
      </c>
      <c r="AI362" s="9">
        <v>12</v>
      </c>
      <c r="AJ362" s="9">
        <f t="shared" si="235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257">$BO$359*BB374+$BP$359*BB366</f>
        <v>8.9482000000000006E-2</v>
      </c>
      <c r="BC362" s="39">
        <f t="shared" si="257"/>
        <v>0.30738960000000004</v>
      </c>
      <c r="BD362" s="39">
        <f t="shared" si="257"/>
        <v>0.40731719999999999</v>
      </c>
      <c r="BE362" s="59">
        <f t="shared" si="257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254"/>
        <v>0.57479999999999998</v>
      </c>
      <c r="BP362" s="54">
        <v>0.42520000000000002</v>
      </c>
      <c r="BQ362">
        <v>8.5300000000000001E-2</v>
      </c>
      <c r="BR362" s="54">
        <f t="shared" si="256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8">
        <v>0</v>
      </c>
      <c r="CS362">
        <v>0</v>
      </c>
      <c r="CT362">
        <v>1</v>
      </c>
      <c r="CU362">
        <v>0</v>
      </c>
      <c r="CV362" s="18">
        <v>0</v>
      </c>
      <c r="CW362">
        <v>0</v>
      </c>
      <c r="CX362">
        <v>0</v>
      </c>
      <c r="CY362">
        <v>0</v>
      </c>
      <c r="CZ362">
        <v>0</v>
      </c>
      <c r="DA362" s="18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 s="18">
        <v>1</v>
      </c>
      <c r="DN362" s="18"/>
      <c r="DS362" s="43" t="s">
        <v>397</v>
      </c>
    </row>
    <row r="363" spans="1:123" x14ac:dyDescent="0.25">
      <c r="A363">
        <v>362</v>
      </c>
      <c r="B363">
        <v>23</v>
      </c>
      <c r="C363" s="25" t="s">
        <v>583</v>
      </c>
      <c r="D363" s="12">
        <v>3</v>
      </c>
      <c r="E363" s="14">
        <f t="shared" si="252"/>
        <v>1.2987012987012987</v>
      </c>
      <c r="F363" s="7">
        <v>2.31</v>
      </c>
      <c r="G363" s="7">
        <f t="shared" si="246"/>
        <v>1.7012987012987013</v>
      </c>
      <c r="H363" s="16">
        <f t="shared" si="247"/>
        <v>4.2987012987012987</v>
      </c>
      <c r="I363" s="11">
        <f t="shared" si="228"/>
        <v>8.1198409743599181E-2</v>
      </c>
      <c r="J363" s="39">
        <f t="shared" si="229"/>
        <v>3.5150826728830811E-2</v>
      </c>
      <c r="K363" s="39">
        <f t="shared" si="248"/>
        <v>28.44883301648769</v>
      </c>
      <c r="L363" s="39">
        <f t="shared" si="249"/>
        <v>4.604758301476837E-2</v>
      </c>
      <c r="M363" s="39">
        <f t="shared" si="250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1</v>
      </c>
      <c r="AF363" s="9">
        <v>0</v>
      </c>
      <c r="AG363" s="9">
        <v>0</v>
      </c>
      <c r="AH363" s="8">
        <v>810</v>
      </c>
      <c r="AI363" s="9">
        <v>5</v>
      </c>
      <c r="AJ363" s="9">
        <f t="shared" si="235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256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18">
        <v>0</v>
      </c>
      <c r="CS363">
        <v>0</v>
      </c>
      <c r="CT363">
        <v>1</v>
      </c>
      <c r="CU363">
        <v>0</v>
      </c>
      <c r="CV363" s="18">
        <v>0</v>
      </c>
      <c r="CW363">
        <v>0</v>
      </c>
      <c r="CX363">
        <v>0</v>
      </c>
      <c r="CY363">
        <v>0</v>
      </c>
      <c r="CZ363">
        <v>0</v>
      </c>
      <c r="DA363" s="18">
        <v>0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 s="18">
        <v>1</v>
      </c>
      <c r="DN363" s="18"/>
      <c r="DS363" s="43" t="s">
        <v>397</v>
      </c>
    </row>
    <row r="364" spans="1:123" x14ac:dyDescent="0.25">
      <c r="A364">
        <v>363</v>
      </c>
      <c r="B364">
        <v>23</v>
      </c>
      <c r="C364" s="25" t="s">
        <v>583</v>
      </c>
      <c r="D364" s="12">
        <v>2.8</v>
      </c>
      <c r="E364" s="14">
        <f t="shared" si="252"/>
        <v>3.2558139534883721</v>
      </c>
      <c r="F364" s="7">
        <v>0.86</v>
      </c>
      <c r="G364" s="7">
        <f t="shared" si="246"/>
        <v>-0.45581395348837228</v>
      </c>
      <c r="H364" s="16">
        <f t="shared" si="247"/>
        <v>6.0558139534883715</v>
      </c>
      <c r="I364" s="11">
        <f t="shared" si="228"/>
        <v>2.3486928885310506E-2</v>
      </c>
      <c r="J364" s="39">
        <f t="shared" si="229"/>
        <v>2.7310382424779657E-2</v>
      </c>
      <c r="K364" s="39">
        <f t="shared" si="248"/>
        <v>36.616111208046114</v>
      </c>
      <c r="L364" s="39">
        <f t="shared" si="249"/>
        <v>-3.8234535394691509E-3</v>
      </c>
      <c r="M364" s="39">
        <f t="shared" si="250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1</v>
      </c>
      <c r="AF364" s="9">
        <v>0</v>
      </c>
      <c r="AG364" s="9">
        <v>0</v>
      </c>
      <c r="AH364" s="8">
        <v>1351</v>
      </c>
      <c r="AI364" s="9">
        <v>10</v>
      </c>
      <c r="AJ364" s="9">
        <f t="shared" si="235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258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256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 s="18">
        <v>0</v>
      </c>
      <c r="CS364">
        <v>0</v>
      </c>
      <c r="CT364">
        <v>1</v>
      </c>
      <c r="CU364">
        <v>0</v>
      </c>
      <c r="CV364" s="18">
        <v>0</v>
      </c>
      <c r="CW364">
        <v>0</v>
      </c>
      <c r="CX364">
        <v>0</v>
      </c>
      <c r="CY364">
        <v>0</v>
      </c>
      <c r="CZ364">
        <v>0</v>
      </c>
      <c r="DA364" s="18">
        <v>0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 s="18">
        <v>1</v>
      </c>
      <c r="DN364" s="18"/>
      <c r="DS364" s="43" t="s">
        <v>397</v>
      </c>
    </row>
    <row r="365" spans="1:123" x14ac:dyDescent="0.25">
      <c r="A365">
        <v>364</v>
      </c>
      <c r="B365">
        <v>23</v>
      </c>
      <c r="C365" s="25" t="s">
        <v>583</v>
      </c>
      <c r="D365" s="12">
        <v>1.8</v>
      </c>
      <c r="E365" s="14">
        <f t="shared" si="252"/>
        <v>0.89552238805970164</v>
      </c>
      <c r="F365" s="7">
        <v>2.0099999999999998</v>
      </c>
      <c r="G365" s="7">
        <f t="shared" si="246"/>
        <v>0.90447761194029841</v>
      </c>
      <c r="H365" s="16">
        <f t="shared" si="247"/>
        <v>2.6955223880597017</v>
      </c>
      <c r="I365" s="11">
        <f t="shared" si="228"/>
        <v>7.9079937896204405E-2</v>
      </c>
      <c r="J365" s="39">
        <f t="shared" si="229"/>
        <v>3.9343252684678816E-2</v>
      </c>
      <c r="K365" s="39">
        <f t="shared" si="248"/>
        <v>25.417318898735168</v>
      </c>
      <c r="L365" s="39">
        <f t="shared" si="249"/>
        <v>3.9736685211525589E-2</v>
      </c>
      <c r="M365" s="39">
        <f t="shared" si="250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1</v>
      </c>
      <c r="AF365" s="9">
        <v>0</v>
      </c>
      <c r="AG365" s="9">
        <v>0</v>
      </c>
      <c r="AH365" s="8">
        <v>648</v>
      </c>
      <c r="AI365" s="9">
        <v>5</v>
      </c>
      <c r="AJ365" s="9">
        <f t="shared" si="235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258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256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18">
        <v>0</v>
      </c>
      <c r="CS365">
        <v>0</v>
      </c>
      <c r="CT365">
        <v>1</v>
      </c>
      <c r="CU365">
        <v>0</v>
      </c>
      <c r="CV365" s="18">
        <v>0</v>
      </c>
      <c r="CW365">
        <v>0</v>
      </c>
      <c r="CX365">
        <v>0</v>
      </c>
      <c r="CY365">
        <v>0</v>
      </c>
      <c r="CZ365">
        <v>0</v>
      </c>
      <c r="DA365" s="18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1</v>
      </c>
      <c r="DK365">
        <v>0</v>
      </c>
      <c r="DL365" s="18">
        <v>1</v>
      </c>
      <c r="DN365" s="18"/>
      <c r="DS365" s="43" t="s">
        <v>397</v>
      </c>
    </row>
    <row r="366" spans="1:123" x14ac:dyDescent="0.25">
      <c r="A366">
        <v>365</v>
      </c>
      <c r="B366">
        <v>23</v>
      </c>
      <c r="C366" s="25" t="s">
        <v>583</v>
      </c>
      <c r="D366" s="12">
        <v>-0.3</v>
      </c>
      <c r="E366" s="14">
        <f t="shared" si="252"/>
        <v>2.9999999999999996</v>
      </c>
      <c r="F366" s="7">
        <v>-0.1</v>
      </c>
      <c r="G366" s="7">
        <f t="shared" si="246"/>
        <v>-3.2999999999999994</v>
      </c>
      <c r="H366" s="16">
        <f t="shared" si="247"/>
        <v>2.6999999999999997</v>
      </c>
      <c r="I366" s="11">
        <f t="shared" si="228"/>
        <v>-3.2124462549688771E-3</v>
      </c>
      <c r="J366" s="39">
        <f t="shared" si="229"/>
        <v>3.2124462549688766E-2</v>
      </c>
      <c r="K366" s="39">
        <f t="shared" si="248"/>
        <v>31.128925455273908</v>
      </c>
      <c r="L366" s="39">
        <f t="shared" si="249"/>
        <v>-3.5336908804657646E-2</v>
      </c>
      <c r="M366" s="39">
        <f t="shared" si="250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1</v>
      </c>
      <c r="AF366" s="9">
        <v>0</v>
      </c>
      <c r="AG366" s="9">
        <v>0</v>
      </c>
      <c r="AH366" s="8">
        <v>980</v>
      </c>
      <c r="AI366" s="9">
        <v>10</v>
      </c>
      <c r="AJ366" s="9">
        <f t="shared" si="235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258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256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 s="18">
        <v>0</v>
      </c>
      <c r="CS366">
        <v>0</v>
      </c>
      <c r="CT366">
        <v>1</v>
      </c>
      <c r="CU366">
        <v>0</v>
      </c>
      <c r="CV366" s="18">
        <v>0</v>
      </c>
      <c r="CW366">
        <v>0</v>
      </c>
      <c r="CX366">
        <v>0</v>
      </c>
      <c r="CY366">
        <v>0</v>
      </c>
      <c r="CZ366">
        <v>0</v>
      </c>
      <c r="DA366" s="18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1</v>
      </c>
      <c r="DK366">
        <v>0</v>
      </c>
      <c r="DL366" s="18">
        <v>1</v>
      </c>
      <c r="DN366" s="18"/>
      <c r="DS366" s="43" t="s">
        <v>397</v>
      </c>
    </row>
    <row r="367" spans="1:123" x14ac:dyDescent="0.25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252"/>
        <v>1.0772833723653397</v>
      </c>
      <c r="F367" s="7">
        <v>4.2699999999999996</v>
      </c>
      <c r="G367" s="7">
        <f t="shared" si="246"/>
        <v>3.5227166276346598</v>
      </c>
      <c r="H367" s="16">
        <f t="shared" si="247"/>
        <v>5.6772833723653395</v>
      </c>
      <c r="I367" s="11">
        <f t="shared" si="228"/>
        <v>0.18613964303252781</v>
      </c>
      <c r="J367" s="39">
        <f t="shared" si="229"/>
        <v>4.3592422255861317E-2</v>
      </c>
      <c r="K367" s="39">
        <f t="shared" si="248"/>
        <v>22.939766781726444</v>
      </c>
      <c r="L367" s="39">
        <f t="shared" si="249"/>
        <v>0.14254722077666648</v>
      </c>
      <c r="M367" s="39">
        <f t="shared" si="250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1</v>
      </c>
      <c r="AF367" s="9">
        <v>0</v>
      </c>
      <c r="AG367" s="9">
        <v>0</v>
      </c>
      <c r="AH367" s="8">
        <v>514</v>
      </c>
      <c r="AI367" s="9">
        <v>5</v>
      </c>
      <c r="AJ367" s="9">
        <f t="shared" si="235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258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256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8">
        <v>0</v>
      </c>
      <c r="CS367">
        <v>0</v>
      </c>
      <c r="CT367">
        <v>1</v>
      </c>
      <c r="CU367">
        <v>0</v>
      </c>
      <c r="CV367" s="18">
        <v>0</v>
      </c>
      <c r="CW367">
        <v>0</v>
      </c>
      <c r="CX367">
        <v>0</v>
      </c>
      <c r="CY367">
        <v>0</v>
      </c>
      <c r="CZ367">
        <v>0</v>
      </c>
      <c r="DA367" s="18">
        <v>0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1</v>
      </c>
      <c r="DI367">
        <v>0</v>
      </c>
      <c r="DJ367">
        <v>1</v>
      </c>
      <c r="DK367">
        <v>0</v>
      </c>
      <c r="DL367" s="18">
        <v>1</v>
      </c>
      <c r="DN367" s="18"/>
      <c r="DS367" s="43" t="s">
        <v>397</v>
      </c>
    </row>
    <row r="368" spans="1:123" x14ac:dyDescent="0.25">
      <c r="A368">
        <v>367</v>
      </c>
      <c r="B368">
        <v>23</v>
      </c>
      <c r="C368" s="25" t="s">
        <v>583</v>
      </c>
      <c r="D368" s="12">
        <v>3.9</v>
      </c>
      <c r="E368" s="14">
        <f t="shared" si="252"/>
        <v>1.7647058823529411</v>
      </c>
      <c r="F368" s="7">
        <v>2.21</v>
      </c>
      <c r="G368" s="7">
        <f t="shared" si="246"/>
        <v>2.1352941176470588</v>
      </c>
      <c r="H368" s="16">
        <f t="shared" si="247"/>
        <v>5.6647058823529406</v>
      </c>
      <c r="I368" s="11">
        <f t="shared" si="228"/>
        <v>7.2434333358581224E-2</v>
      </c>
      <c r="J368" s="39">
        <f t="shared" si="229"/>
        <v>3.2775716451846716E-2</v>
      </c>
      <c r="K368" s="39">
        <f t="shared" si="248"/>
        <v>30.510393311132514</v>
      </c>
      <c r="L368" s="39">
        <f t="shared" si="249"/>
        <v>3.9658616906734508E-2</v>
      </c>
      <c r="M368" s="39">
        <f t="shared" si="250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1</v>
      </c>
      <c r="AF368" s="9">
        <v>0</v>
      </c>
      <c r="AG368" s="9">
        <v>0</v>
      </c>
      <c r="AH368" s="8">
        <v>937</v>
      </c>
      <c r="AI368" s="9">
        <v>10</v>
      </c>
      <c r="AJ368" s="9">
        <f t="shared" si="235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258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256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 s="18">
        <v>0</v>
      </c>
      <c r="CS368">
        <v>0</v>
      </c>
      <c r="CT368">
        <v>1</v>
      </c>
      <c r="CU368">
        <v>0</v>
      </c>
      <c r="CV368" s="18">
        <v>0</v>
      </c>
      <c r="CW368">
        <v>0</v>
      </c>
      <c r="CX368">
        <v>0</v>
      </c>
      <c r="CY368">
        <v>0</v>
      </c>
      <c r="CZ368">
        <v>0</v>
      </c>
      <c r="DA368" s="18">
        <v>0</v>
      </c>
      <c r="DB368">
        <v>0</v>
      </c>
      <c r="DC368">
        <v>0</v>
      </c>
      <c r="DD368">
        <v>1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1</v>
      </c>
      <c r="DK368">
        <v>0</v>
      </c>
      <c r="DL368" s="18">
        <v>1</v>
      </c>
      <c r="DN368" s="18"/>
      <c r="DS368" s="43" t="s">
        <v>397</v>
      </c>
    </row>
    <row r="369" spans="1:123" x14ac:dyDescent="0.25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252"/>
        <v>1.2718204488778055</v>
      </c>
      <c r="F369" s="7">
        <v>4.01</v>
      </c>
      <c r="G369" s="7">
        <f t="shared" si="246"/>
        <v>3.8281795511221941</v>
      </c>
      <c r="H369" s="16">
        <f t="shared" si="247"/>
        <v>6.3718204488778056</v>
      </c>
      <c r="I369" s="11">
        <f t="shared" si="228"/>
        <v>0.1865459135354694</v>
      </c>
      <c r="J369" s="39">
        <f t="shared" si="229"/>
        <v>4.6520177939019809E-2</v>
      </c>
      <c r="K369" s="39">
        <f t="shared" si="248"/>
        <v>21.496048474080069</v>
      </c>
      <c r="L369" s="39">
        <f t="shared" si="249"/>
        <v>0.1400257355964496</v>
      </c>
      <c r="M369" s="39">
        <f t="shared" si="250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1</v>
      </c>
      <c r="AF369" s="9">
        <v>0</v>
      </c>
      <c r="AG369" s="9">
        <v>0</v>
      </c>
      <c r="AH369" s="8">
        <v>452</v>
      </c>
      <c r="AI369" s="9">
        <v>5</v>
      </c>
      <c r="AJ369" s="9">
        <f t="shared" si="235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258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256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8">
        <v>0</v>
      </c>
      <c r="CS369">
        <v>0</v>
      </c>
      <c r="CT369">
        <v>1</v>
      </c>
      <c r="CU369">
        <v>0</v>
      </c>
      <c r="CV369" s="18">
        <v>0</v>
      </c>
      <c r="CW369">
        <v>0</v>
      </c>
      <c r="CX369">
        <v>0</v>
      </c>
      <c r="CY369">
        <v>0</v>
      </c>
      <c r="CZ369">
        <v>0</v>
      </c>
      <c r="DA369" s="18">
        <v>0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1</v>
      </c>
      <c r="DK369">
        <v>0</v>
      </c>
      <c r="DL369" s="18">
        <v>1</v>
      </c>
      <c r="DN369" s="18"/>
      <c r="DS369" s="43" t="s">
        <v>397</v>
      </c>
    </row>
    <row r="370" spans="1:123" x14ac:dyDescent="0.25">
      <c r="A370">
        <v>369</v>
      </c>
      <c r="B370">
        <v>23</v>
      </c>
      <c r="C370" s="25" t="s">
        <v>583</v>
      </c>
      <c r="D370" s="12">
        <v>5.5</v>
      </c>
      <c r="E370" s="14">
        <f t="shared" si="252"/>
        <v>2.4336283185840708</v>
      </c>
      <c r="F370" s="7">
        <v>2.2599999999999998</v>
      </c>
      <c r="G370" s="7">
        <f t="shared" si="246"/>
        <v>3.0663716814159292</v>
      </c>
      <c r="H370" s="16">
        <f t="shared" si="247"/>
        <v>7.9336283185840708</v>
      </c>
      <c r="I370" s="11">
        <f t="shared" si="228"/>
        <v>8.1704726615308823E-2</v>
      </c>
      <c r="J370" s="39">
        <f t="shared" si="229"/>
        <v>3.6152533900579126E-2</v>
      </c>
      <c r="K370" s="39">
        <f t="shared" si="248"/>
        <v>27.66057844659074</v>
      </c>
      <c r="L370" s="39">
        <f t="shared" si="249"/>
        <v>4.5552192714729697E-2</v>
      </c>
      <c r="M370" s="39">
        <f t="shared" si="250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1</v>
      </c>
      <c r="AF370" s="9">
        <v>0</v>
      </c>
      <c r="AG370" s="9">
        <v>0</v>
      </c>
      <c r="AH370" s="8">
        <v>771</v>
      </c>
      <c r="AI370" s="9">
        <v>10</v>
      </c>
      <c r="AJ370" s="9">
        <f t="shared" si="235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258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256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 s="18">
        <v>0</v>
      </c>
      <c r="CS370">
        <v>0</v>
      </c>
      <c r="CT370">
        <v>1</v>
      </c>
      <c r="CU370">
        <v>0</v>
      </c>
      <c r="CV370" s="18">
        <v>0</v>
      </c>
      <c r="CW370">
        <v>0</v>
      </c>
      <c r="CX370">
        <v>0</v>
      </c>
      <c r="CY370">
        <v>0</v>
      </c>
      <c r="CZ370">
        <v>0</v>
      </c>
      <c r="DA370" s="18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1</v>
      </c>
      <c r="DK370">
        <v>0</v>
      </c>
      <c r="DL370" s="18">
        <v>1</v>
      </c>
      <c r="DN370" s="18"/>
      <c r="DS370" s="43" t="s">
        <v>397</v>
      </c>
    </row>
    <row r="371" spans="1:123" x14ac:dyDescent="0.25">
      <c r="A371">
        <v>370</v>
      </c>
      <c r="B371">
        <v>23</v>
      </c>
      <c r="C371" s="25" t="s">
        <v>583</v>
      </c>
      <c r="D371" s="12">
        <v>2.4</v>
      </c>
      <c r="E371" s="14">
        <f t="shared" si="252"/>
        <v>1.1162790697674418</v>
      </c>
      <c r="F371" s="7">
        <v>2.15</v>
      </c>
      <c r="G371" s="7">
        <f t="shared" si="246"/>
        <v>1.2837209302325581</v>
      </c>
      <c r="H371" s="16">
        <f t="shared" si="247"/>
        <v>3.5162790697674415</v>
      </c>
      <c r="I371" s="11">
        <f t="shared" si="228"/>
        <v>6.7397705177461117E-2</v>
      </c>
      <c r="J371" s="39">
        <f t="shared" si="229"/>
        <v>3.1347769849981923E-2</v>
      </c>
      <c r="K371" s="39">
        <f t="shared" si="248"/>
        <v>31.900195924163221</v>
      </c>
      <c r="L371" s="39">
        <f t="shared" si="249"/>
        <v>3.6049935327479195E-2</v>
      </c>
      <c r="M371" s="39">
        <f t="shared" si="250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1</v>
      </c>
      <c r="AF371" s="9">
        <v>0</v>
      </c>
      <c r="AG371" s="9">
        <v>0</v>
      </c>
      <c r="AH371" s="8">
        <v>1019</v>
      </c>
      <c r="AI371" s="9">
        <v>5</v>
      </c>
      <c r="AJ371" s="9">
        <f t="shared" si="235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258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256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s="18">
        <v>0</v>
      </c>
      <c r="CS371">
        <v>0</v>
      </c>
      <c r="CT371">
        <v>1</v>
      </c>
      <c r="CU371">
        <v>0</v>
      </c>
      <c r="CV371" s="18">
        <v>0</v>
      </c>
      <c r="CW371">
        <v>0</v>
      </c>
      <c r="CX371">
        <v>0</v>
      </c>
      <c r="CY371">
        <v>0</v>
      </c>
      <c r="CZ371">
        <v>0</v>
      </c>
      <c r="DA371" s="18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1</v>
      </c>
      <c r="DK371">
        <v>0</v>
      </c>
      <c r="DL371" s="18">
        <v>1</v>
      </c>
      <c r="DN371" s="18"/>
      <c r="DS371" s="43" t="s">
        <v>397</v>
      </c>
    </row>
    <row r="372" spans="1:123" x14ac:dyDescent="0.25">
      <c r="A372">
        <v>371</v>
      </c>
      <c r="B372">
        <v>23</v>
      </c>
      <c r="C372" s="25" t="s">
        <v>583</v>
      </c>
      <c r="D372" s="12">
        <v>-1.6</v>
      </c>
      <c r="E372" s="14">
        <f t="shared" si="252"/>
        <v>1.8181818181818183</v>
      </c>
      <c r="F372" s="7">
        <v>-0.88</v>
      </c>
      <c r="G372" s="7">
        <f t="shared" si="246"/>
        <v>-3.4181818181818184</v>
      </c>
      <c r="H372" s="16">
        <f t="shared" si="247"/>
        <v>0.21818181818181825</v>
      </c>
      <c r="I372" s="11">
        <f t="shared" si="228"/>
        <v>-2.3846798901517526E-2</v>
      </c>
      <c r="J372" s="39">
        <f t="shared" si="229"/>
        <v>2.7098635115360828E-2</v>
      </c>
      <c r="K372" s="39">
        <f t="shared" si="248"/>
        <v>36.902227575039426</v>
      </c>
      <c r="L372" s="39">
        <f t="shared" si="249"/>
        <v>-5.0945434016878358E-2</v>
      </c>
      <c r="M372" s="39">
        <f t="shared" si="250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1</v>
      </c>
      <c r="AF372" s="9">
        <v>0</v>
      </c>
      <c r="AG372" s="9">
        <v>0</v>
      </c>
      <c r="AH372" s="8">
        <v>1372</v>
      </c>
      <c r="AI372" s="9">
        <v>10</v>
      </c>
      <c r="AJ372" s="9">
        <f t="shared" si="235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258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256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 s="18">
        <v>0</v>
      </c>
      <c r="CS372">
        <v>0</v>
      </c>
      <c r="CT372">
        <v>1</v>
      </c>
      <c r="CU372">
        <v>0</v>
      </c>
      <c r="CV372" s="18">
        <v>0</v>
      </c>
      <c r="CW372">
        <v>0</v>
      </c>
      <c r="CX372">
        <v>0</v>
      </c>
      <c r="CY372">
        <v>0</v>
      </c>
      <c r="CZ372">
        <v>0</v>
      </c>
      <c r="DA372" s="18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1</v>
      </c>
      <c r="DI372">
        <v>0</v>
      </c>
      <c r="DJ372">
        <v>1</v>
      </c>
      <c r="DK372">
        <v>0</v>
      </c>
      <c r="DL372" s="18">
        <v>1</v>
      </c>
      <c r="DN372" s="18"/>
      <c r="DS372" s="43" t="s">
        <v>397</v>
      </c>
    </row>
    <row r="373" spans="1:123" x14ac:dyDescent="0.25">
      <c r="A373">
        <v>372</v>
      </c>
      <c r="B373">
        <v>23</v>
      </c>
      <c r="C373" s="25" t="s">
        <v>583</v>
      </c>
      <c r="D373" s="12">
        <v>0.7</v>
      </c>
      <c r="E373" s="14">
        <f t="shared" si="252"/>
        <v>1.044776119402985</v>
      </c>
      <c r="F373" s="7">
        <v>0.67</v>
      </c>
      <c r="G373" s="7">
        <f t="shared" si="246"/>
        <v>-0.34477611940298503</v>
      </c>
      <c r="H373" s="16">
        <f t="shared" si="247"/>
        <v>1.7447761194029849</v>
      </c>
      <c r="I373" s="11">
        <f t="shared" si="228"/>
        <v>2.3505894099012905E-2</v>
      </c>
      <c r="J373" s="39">
        <f t="shared" si="229"/>
        <v>3.5083424028377469E-2</v>
      </c>
      <c r="K373" s="39">
        <f t="shared" si="248"/>
        <v>28.503489260088841</v>
      </c>
      <c r="L373" s="39">
        <f t="shared" si="249"/>
        <v>-1.1577529929364564E-2</v>
      </c>
      <c r="M373" s="39">
        <f t="shared" si="250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1</v>
      </c>
      <c r="AF373" s="9">
        <v>0</v>
      </c>
      <c r="AG373" s="9">
        <v>0</v>
      </c>
      <c r="AH373" s="8">
        <v>818</v>
      </c>
      <c r="AI373" s="9">
        <v>5</v>
      </c>
      <c r="AJ373" s="9">
        <f t="shared" si="235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258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256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s="18">
        <v>0</v>
      </c>
      <c r="CS373">
        <v>0</v>
      </c>
      <c r="CT373">
        <v>1</v>
      </c>
      <c r="CU373">
        <v>0</v>
      </c>
      <c r="CV373" s="18">
        <v>0</v>
      </c>
      <c r="CW373">
        <v>0</v>
      </c>
      <c r="CX373">
        <v>0</v>
      </c>
      <c r="CY373">
        <v>0</v>
      </c>
      <c r="CZ373">
        <v>0</v>
      </c>
      <c r="DA373" s="18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1</v>
      </c>
      <c r="DI373">
        <v>0</v>
      </c>
      <c r="DJ373">
        <v>1</v>
      </c>
      <c r="DK373">
        <v>0</v>
      </c>
      <c r="DL373" s="18">
        <v>1</v>
      </c>
      <c r="DN373" s="18"/>
      <c r="DS373" s="43" t="s">
        <v>397</v>
      </c>
    </row>
    <row r="374" spans="1:123" x14ac:dyDescent="0.25">
      <c r="A374">
        <v>373</v>
      </c>
      <c r="B374">
        <v>23</v>
      </c>
      <c r="C374" s="25" t="s">
        <v>583</v>
      </c>
      <c r="D374" s="12">
        <v>0.6</v>
      </c>
      <c r="E374" s="14">
        <f t="shared" si="252"/>
        <v>2.1428571428571428</v>
      </c>
      <c r="F374" s="7">
        <v>0.28000000000000003</v>
      </c>
      <c r="G374" s="7">
        <f t="shared" si="246"/>
        <v>-1.5428571428571427</v>
      </c>
      <c r="H374" s="16">
        <f t="shared" si="247"/>
        <v>2.7428571428571429</v>
      </c>
      <c r="I374" s="11">
        <f t="shared" si="228"/>
        <v>9.0984008236424802E-3</v>
      </c>
      <c r="J374" s="39">
        <f t="shared" si="229"/>
        <v>3.2494288655865997E-2</v>
      </c>
      <c r="K374" s="39">
        <f t="shared" si="248"/>
        <v>30.774638909335721</v>
      </c>
      <c r="L374" s="39">
        <f t="shared" si="249"/>
        <v>-2.3395887832223516E-2</v>
      </c>
      <c r="M374" s="39">
        <f t="shared" si="250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1</v>
      </c>
      <c r="AF374" s="9">
        <v>0</v>
      </c>
      <c r="AG374" s="9">
        <v>0</v>
      </c>
      <c r="AH374" s="8">
        <v>958</v>
      </c>
      <c r="AI374" s="9">
        <v>10</v>
      </c>
      <c r="AJ374" s="9">
        <f t="shared" si="235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258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256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 s="18">
        <v>0</v>
      </c>
      <c r="CS374">
        <v>0</v>
      </c>
      <c r="CT374">
        <v>1</v>
      </c>
      <c r="CU374">
        <v>0</v>
      </c>
      <c r="CV374" s="18">
        <v>0</v>
      </c>
      <c r="CW374">
        <v>0</v>
      </c>
      <c r="CX374">
        <v>0</v>
      </c>
      <c r="CY374">
        <v>0</v>
      </c>
      <c r="CZ374">
        <v>0</v>
      </c>
      <c r="DA374" s="18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1</v>
      </c>
      <c r="DK374">
        <v>0</v>
      </c>
      <c r="DL374" s="18">
        <v>1</v>
      </c>
      <c r="DN374" s="18"/>
      <c r="DS374" s="43" t="s">
        <v>397</v>
      </c>
    </row>
    <row r="375" spans="1:123" x14ac:dyDescent="0.25">
      <c r="A375">
        <v>374</v>
      </c>
      <c r="B375">
        <v>23</v>
      </c>
      <c r="C375" s="25" t="s">
        <v>583</v>
      </c>
      <c r="D375" s="12">
        <v>2.9</v>
      </c>
      <c r="E375" s="14">
        <f t="shared" si="252"/>
        <v>0.85545722713864303</v>
      </c>
      <c r="F375" s="7">
        <v>3.39</v>
      </c>
      <c r="G375" s="7">
        <f t="shared" si="246"/>
        <v>2.044542772861357</v>
      </c>
      <c r="H375" s="16">
        <f t="shared" si="247"/>
        <v>3.7554572271386428</v>
      </c>
      <c r="I375" s="11">
        <f t="shared" si="228"/>
        <v>0.13101679456485232</v>
      </c>
      <c r="J375" s="39">
        <f t="shared" si="229"/>
        <v>3.8648021995531662E-2</v>
      </c>
      <c r="K375" s="39">
        <f t="shared" si="248"/>
        <v>25.874545406634684</v>
      </c>
      <c r="L375" s="39">
        <f t="shared" si="249"/>
        <v>9.2368772569320662E-2</v>
      </c>
      <c r="M375" s="39">
        <f t="shared" si="250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1</v>
      </c>
      <c r="AF375" s="9">
        <v>0</v>
      </c>
      <c r="AG375" s="9">
        <v>0</v>
      </c>
      <c r="AH375" s="8">
        <v>664</v>
      </c>
      <c r="AI375" s="9">
        <v>5</v>
      </c>
      <c r="AJ375" s="9">
        <f t="shared" si="235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259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256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s="18">
        <v>0</v>
      </c>
      <c r="CS375">
        <v>0</v>
      </c>
      <c r="CT375">
        <v>1</v>
      </c>
      <c r="CU375">
        <v>0</v>
      </c>
      <c r="CV375" s="18">
        <v>0</v>
      </c>
      <c r="CW375">
        <v>0</v>
      </c>
      <c r="CX375">
        <v>0</v>
      </c>
      <c r="CY375">
        <v>0</v>
      </c>
      <c r="CZ375">
        <v>0</v>
      </c>
      <c r="DA375" s="18">
        <v>0</v>
      </c>
      <c r="DB375">
        <v>0</v>
      </c>
      <c r="DC375">
        <v>0</v>
      </c>
      <c r="DD375">
        <v>1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 s="18">
        <v>1</v>
      </c>
      <c r="DN375" s="18"/>
      <c r="DS375" s="43" t="s">
        <v>397</v>
      </c>
    </row>
    <row r="376" spans="1:123" x14ac:dyDescent="0.25">
      <c r="A376">
        <v>375</v>
      </c>
      <c r="B376">
        <v>23</v>
      </c>
      <c r="C376" s="25" t="s">
        <v>583</v>
      </c>
      <c r="D376" s="12">
        <v>3.9</v>
      </c>
      <c r="E376" s="14">
        <f t="shared" si="252"/>
        <v>1.4285714285714286</v>
      </c>
      <c r="F376" s="7">
        <v>2.73</v>
      </c>
      <c r="G376" s="7">
        <f t="shared" si="246"/>
        <v>2.4714285714285715</v>
      </c>
      <c r="H376" s="16">
        <f t="shared" si="247"/>
        <v>5.3285714285714283</v>
      </c>
      <c r="I376" s="11">
        <f t="shared" si="228"/>
        <v>8.5169027029795424E-2</v>
      </c>
      <c r="J376" s="39">
        <f t="shared" si="229"/>
        <v>3.1197445798459868E-2</v>
      </c>
      <c r="K376" s="39">
        <f t="shared" si="248"/>
        <v>32.0539061582204</v>
      </c>
      <c r="L376" s="39">
        <f t="shared" si="249"/>
        <v>5.3971581231335553E-2</v>
      </c>
      <c r="M376" s="39">
        <f t="shared" si="250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1</v>
      </c>
      <c r="AF376" s="9">
        <v>0</v>
      </c>
      <c r="AG376" s="9">
        <v>0</v>
      </c>
      <c r="AH376" s="8">
        <v>1031</v>
      </c>
      <c r="AI376" s="9">
        <v>10</v>
      </c>
      <c r="AJ376" s="9">
        <f t="shared" si="235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259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256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 s="18">
        <v>0</v>
      </c>
      <c r="CS376">
        <v>0</v>
      </c>
      <c r="CT376">
        <v>1</v>
      </c>
      <c r="CU376">
        <v>0</v>
      </c>
      <c r="CV376" s="18">
        <v>0</v>
      </c>
      <c r="CW376">
        <v>0</v>
      </c>
      <c r="CX376">
        <v>0</v>
      </c>
      <c r="CY376">
        <v>0</v>
      </c>
      <c r="CZ376">
        <v>0</v>
      </c>
      <c r="DA376" s="18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0</v>
      </c>
      <c r="DJ376">
        <v>1</v>
      </c>
      <c r="DK376">
        <v>0</v>
      </c>
      <c r="DL376" s="18">
        <v>1</v>
      </c>
      <c r="DN376" s="18"/>
      <c r="DS376" s="43" t="s">
        <v>397</v>
      </c>
    </row>
    <row r="377" spans="1:123" x14ac:dyDescent="0.25">
      <c r="A377">
        <v>376</v>
      </c>
      <c r="B377">
        <v>23</v>
      </c>
      <c r="C377" s="25" t="s">
        <v>583</v>
      </c>
      <c r="D377" s="12">
        <v>5.2</v>
      </c>
      <c r="E377" s="14">
        <f t="shared" si="252"/>
        <v>1.0526315789473684</v>
      </c>
      <c r="F377" s="7">
        <v>4.9400000000000004</v>
      </c>
      <c r="G377" s="7">
        <f t="shared" si="246"/>
        <v>4.147368421052632</v>
      </c>
      <c r="H377" s="16">
        <f t="shared" si="247"/>
        <v>6.2526315789473683</v>
      </c>
      <c r="I377" s="11">
        <f t="shared" si="228"/>
        <v>0.19690753597255725</v>
      </c>
      <c r="J377" s="39">
        <f t="shared" si="229"/>
        <v>3.9859825095659357E-2</v>
      </c>
      <c r="K377" s="39">
        <f t="shared" si="248"/>
        <v>25.087917410578346</v>
      </c>
      <c r="L377" s="39">
        <f t="shared" si="249"/>
        <v>0.15704771087689789</v>
      </c>
      <c r="M377" s="39">
        <f t="shared" si="250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1</v>
      </c>
      <c r="AF377" s="9">
        <v>0</v>
      </c>
      <c r="AG377" s="9">
        <v>0</v>
      </c>
      <c r="AH377" s="8">
        <v>611</v>
      </c>
      <c r="AI377" s="9">
        <v>5</v>
      </c>
      <c r="AJ377" s="9">
        <f t="shared" si="235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259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256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s="18">
        <v>0</v>
      </c>
      <c r="CS377">
        <v>0</v>
      </c>
      <c r="CT377">
        <v>1</v>
      </c>
      <c r="CU377">
        <v>0</v>
      </c>
      <c r="CV377" s="18">
        <v>0</v>
      </c>
      <c r="CW377">
        <v>0</v>
      </c>
      <c r="CX377">
        <v>0</v>
      </c>
      <c r="CY377">
        <v>0</v>
      </c>
      <c r="CZ377">
        <v>0</v>
      </c>
      <c r="DA377" s="18">
        <v>0</v>
      </c>
      <c r="DB377">
        <v>0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1</v>
      </c>
      <c r="DK377">
        <v>0</v>
      </c>
      <c r="DL377" s="18">
        <v>1</v>
      </c>
      <c r="DN377" s="18"/>
      <c r="DS377" s="43" t="s">
        <v>397</v>
      </c>
    </row>
    <row r="378" spans="1:123" x14ac:dyDescent="0.25">
      <c r="A378">
        <v>377</v>
      </c>
      <c r="B378">
        <v>23</v>
      </c>
      <c r="C378" s="25" t="s">
        <v>583</v>
      </c>
      <c r="D378" s="12">
        <v>5.5</v>
      </c>
      <c r="E378" s="14">
        <f t="shared" si="252"/>
        <v>2.477477477477477</v>
      </c>
      <c r="F378" s="7">
        <v>2.2200000000000002</v>
      </c>
      <c r="G378" s="7">
        <f t="shared" si="246"/>
        <v>3.022522522522523</v>
      </c>
      <c r="H378" s="16">
        <f t="shared" si="247"/>
        <v>7.9774774774774766</v>
      </c>
      <c r="I378" s="11">
        <f t="shared" si="228"/>
        <v>7.7481912916654835E-2</v>
      </c>
      <c r="J378" s="39">
        <f t="shared" si="229"/>
        <v>3.4901762575069745E-2</v>
      </c>
      <c r="K378" s="39">
        <f t="shared" si="248"/>
        <v>28.651848107931887</v>
      </c>
      <c r="L378" s="39">
        <f t="shared" si="249"/>
        <v>4.2580150341585091E-2</v>
      </c>
      <c r="M378" s="39">
        <f t="shared" si="250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1</v>
      </c>
      <c r="AF378" s="9">
        <v>0</v>
      </c>
      <c r="AG378" s="9">
        <v>0</v>
      </c>
      <c r="AH378" s="8">
        <v>827</v>
      </c>
      <c r="AI378" s="9">
        <v>10</v>
      </c>
      <c r="AJ378" s="9">
        <f t="shared" si="235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259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256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 s="18">
        <v>0</v>
      </c>
      <c r="CS378">
        <v>0</v>
      </c>
      <c r="CT378">
        <v>1</v>
      </c>
      <c r="CU378">
        <v>0</v>
      </c>
      <c r="CV378" s="18">
        <v>0</v>
      </c>
      <c r="CW378">
        <v>0</v>
      </c>
      <c r="CX378">
        <v>0</v>
      </c>
      <c r="CY378">
        <v>0</v>
      </c>
      <c r="CZ378">
        <v>0</v>
      </c>
      <c r="DA378" s="1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1</v>
      </c>
      <c r="DI378">
        <v>0</v>
      </c>
      <c r="DJ378">
        <v>1</v>
      </c>
      <c r="DK378">
        <v>0</v>
      </c>
      <c r="DL378" s="18">
        <v>1</v>
      </c>
      <c r="DN378" s="18"/>
      <c r="DS378" s="43" t="s">
        <v>397</v>
      </c>
    </row>
    <row r="379" spans="1:123" x14ac:dyDescent="0.25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252"/>
        <v>0.54590570719602982</v>
      </c>
      <c r="F379" s="7">
        <v>4.03</v>
      </c>
      <c r="G379" s="7">
        <f t="shared" si="246"/>
        <v>1.6540942928039704</v>
      </c>
      <c r="H379" s="16">
        <f t="shared" si="247"/>
        <v>2.7459057071960302</v>
      </c>
      <c r="I379" s="11">
        <f t="shared" si="228"/>
        <v>5.3914595065672373E-2</v>
      </c>
      <c r="J379" s="39">
        <f t="shared" si="229"/>
        <v>1.3378311430687934E-2</v>
      </c>
      <c r="K379" s="39">
        <f t="shared" si="248"/>
        <v>74.747848798477136</v>
      </c>
      <c r="L379" s="39">
        <f t="shared" si="249"/>
        <v>4.0536283634984439E-2</v>
      </c>
      <c r="M379" s="39">
        <f t="shared" si="250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1</v>
      </c>
      <c r="AF379" s="9">
        <v>0</v>
      </c>
      <c r="AG379" s="9">
        <v>0</v>
      </c>
      <c r="AH379" s="8">
        <v>5589</v>
      </c>
      <c r="AI379" s="9">
        <v>17</v>
      </c>
      <c r="AJ379" s="9">
        <f t="shared" si="235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260">1-BP379</f>
        <v>0.55679999999999996</v>
      </c>
      <c r="BP379" s="54">
        <v>0.44319999999999998</v>
      </c>
      <c r="BQ379">
        <v>8.5300000000000001E-2</v>
      </c>
      <c r="BR379" s="54">
        <f t="shared" si="256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 s="18">
        <v>0</v>
      </c>
      <c r="CS379">
        <v>0</v>
      </c>
      <c r="CT379">
        <v>1</v>
      </c>
      <c r="CU379">
        <v>0</v>
      </c>
      <c r="CV379" s="18">
        <v>0</v>
      </c>
      <c r="CW379">
        <v>0</v>
      </c>
      <c r="CX379">
        <v>0</v>
      </c>
      <c r="CY379">
        <v>0</v>
      </c>
      <c r="CZ379">
        <v>0</v>
      </c>
      <c r="DA379" s="18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0</v>
      </c>
      <c r="DH379">
        <v>1</v>
      </c>
      <c r="DI379">
        <v>0</v>
      </c>
      <c r="DJ379">
        <v>1</v>
      </c>
      <c r="DK379">
        <v>0</v>
      </c>
      <c r="DL379" s="18">
        <v>1</v>
      </c>
      <c r="DN379" s="18"/>
      <c r="DS379" s="43" t="s">
        <v>397</v>
      </c>
    </row>
    <row r="380" spans="1:123" x14ac:dyDescent="0.25">
      <c r="A380">
        <v>379</v>
      </c>
      <c r="B380">
        <v>23</v>
      </c>
      <c r="C380" s="25" t="s">
        <v>583</v>
      </c>
      <c r="D380" s="12">
        <v>2.7</v>
      </c>
      <c r="E380" s="14">
        <f t="shared" si="252"/>
        <v>0.54655870445344124</v>
      </c>
      <c r="F380" s="7">
        <v>4.9400000000000004</v>
      </c>
      <c r="G380" s="7">
        <f t="shared" si="246"/>
        <v>2.1534412955465587</v>
      </c>
      <c r="H380" s="16">
        <f t="shared" si="247"/>
        <v>3.2465587044534416</v>
      </c>
      <c r="I380" s="11">
        <f t="shared" si="228"/>
        <v>6.6005255397725685E-2</v>
      </c>
      <c r="J380" s="39">
        <f t="shared" si="229"/>
        <v>1.3361387732333132E-2</v>
      </c>
      <c r="K380" s="39">
        <f t="shared" si="248"/>
        <v>74.842525344886653</v>
      </c>
      <c r="L380" s="39">
        <f t="shared" si="249"/>
        <v>5.2643867665392551E-2</v>
      </c>
      <c r="M380" s="39">
        <f t="shared" si="250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1</v>
      </c>
      <c r="AF380" s="9">
        <v>0</v>
      </c>
      <c r="AG380" s="9">
        <v>0</v>
      </c>
      <c r="AH380" s="8">
        <v>5589</v>
      </c>
      <c r="AI380" s="9">
        <v>11</v>
      </c>
      <c r="AJ380" s="9">
        <f t="shared" si="235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261">AVERAGE($BB$360:$BB$361)</f>
        <v>0.15224710000000002</v>
      </c>
      <c r="BC380" s="39">
        <f t="shared" ref="BC380:BC382" si="262">AVERAGE($BC$360:$BC$361)</f>
        <v>0.32682130000000004</v>
      </c>
      <c r="BD380" s="39">
        <f t="shared" ref="BD380:BD382" si="263">AVERAGE($BD$360:$BD$361)</f>
        <v>0.35734529999999998</v>
      </c>
      <c r="BE380" s="59">
        <f t="shared" ref="BE380:BE382" si="264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260"/>
        <v>0.55679999999999996</v>
      </c>
      <c r="BP380" s="54">
        <v>0.44319999999999998</v>
      </c>
      <c r="BQ380">
        <v>8.5300000000000001E-2</v>
      </c>
      <c r="BR380" s="54">
        <f t="shared" si="256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 s="18">
        <v>0</v>
      </c>
      <c r="CS380">
        <v>0</v>
      </c>
      <c r="CT380">
        <v>1</v>
      </c>
      <c r="CU380">
        <v>0</v>
      </c>
      <c r="CV380" s="18">
        <v>0</v>
      </c>
      <c r="CW380">
        <v>0</v>
      </c>
      <c r="CX380">
        <v>0</v>
      </c>
      <c r="CY380">
        <v>0</v>
      </c>
      <c r="CZ380">
        <v>0</v>
      </c>
      <c r="DA380" s="18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0</v>
      </c>
      <c r="DL380" s="18">
        <v>1</v>
      </c>
      <c r="DN380" s="18"/>
      <c r="DS380" s="43" t="s">
        <v>397</v>
      </c>
    </row>
    <row r="381" spans="1:123" x14ac:dyDescent="0.25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252"/>
        <v>1.1084337349397588</v>
      </c>
      <c r="F381" s="7">
        <v>4.1500000000000004</v>
      </c>
      <c r="G381" s="7">
        <f t="shared" si="246"/>
        <v>3.491566265060241</v>
      </c>
      <c r="H381" s="16">
        <f t="shared" si="247"/>
        <v>5.7084337349397583</v>
      </c>
      <c r="I381" s="11">
        <f t="shared" si="228"/>
        <v>5.549029692427087E-2</v>
      </c>
      <c r="J381" s="39">
        <f t="shared" si="229"/>
        <v>1.3371155885366474E-2</v>
      </c>
      <c r="K381" s="39">
        <f t="shared" ref="K381:K382" si="265">IFERROR(1/J381, "X")</f>
        <v>74.787849949039185</v>
      </c>
      <c r="L381" s="39">
        <f t="shared" ref="L381:L382" si="266">IFERROR(I381-J381, "X")</f>
        <v>4.2119141038904392E-2</v>
      </c>
      <c r="M381" s="39">
        <f t="shared" ref="M381:M382" si="267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1</v>
      </c>
      <c r="AF381" s="9">
        <v>0</v>
      </c>
      <c r="AG381" s="9">
        <v>0</v>
      </c>
      <c r="AH381" s="8">
        <v>5589</v>
      </c>
      <c r="AI381" s="9">
        <v>12</v>
      </c>
      <c r="AJ381" s="9">
        <f t="shared" si="235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261"/>
        <v>0.15224710000000002</v>
      </c>
      <c r="BC381" s="39">
        <f t="shared" si="262"/>
        <v>0.32682130000000004</v>
      </c>
      <c r="BD381" s="39">
        <f t="shared" si="263"/>
        <v>0.35734529999999998</v>
      </c>
      <c r="BE381" s="59">
        <f t="shared" si="264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260"/>
        <v>0.55679999999999996</v>
      </c>
      <c r="BP381" s="54">
        <v>0.44319999999999998</v>
      </c>
      <c r="BQ381">
        <v>8.5300000000000001E-2</v>
      </c>
      <c r="BR381" s="54">
        <f t="shared" si="256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 s="18">
        <v>0</v>
      </c>
      <c r="CS381">
        <v>0</v>
      </c>
      <c r="CT381">
        <v>1</v>
      </c>
      <c r="CU381">
        <v>0</v>
      </c>
      <c r="CV381" s="18">
        <v>0</v>
      </c>
      <c r="CW381">
        <v>0</v>
      </c>
      <c r="CX381">
        <v>0</v>
      </c>
      <c r="CY381">
        <v>0</v>
      </c>
      <c r="CZ381">
        <v>0</v>
      </c>
      <c r="DA381" s="18">
        <v>1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1</v>
      </c>
      <c r="DK381">
        <v>0</v>
      </c>
      <c r="DL381" s="18">
        <v>1</v>
      </c>
      <c r="DN381" s="18"/>
      <c r="DS381" s="43" t="s">
        <v>397</v>
      </c>
    </row>
    <row r="382" spans="1:123" s="69" customFormat="1" x14ac:dyDescent="0.25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252"/>
        <v>1.5789473684210527</v>
      </c>
      <c r="F382" s="73">
        <v>0.76</v>
      </c>
      <c r="G382" s="73">
        <f t="shared" si="246"/>
        <v>-0.3789473684210527</v>
      </c>
      <c r="H382" s="74">
        <f t="shared" si="247"/>
        <v>2.7789473684210524</v>
      </c>
      <c r="I382" s="75">
        <f t="shared" si="228"/>
        <v>1.0181798557149379E-2</v>
      </c>
      <c r="J382" s="76">
        <f t="shared" si="229"/>
        <v>1.3397103364670235E-2</v>
      </c>
      <c r="K382" s="76">
        <f t="shared" si="265"/>
        <v>74.643001011481303</v>
      </c>
      <c r="L382" s="76">
        <f t="shared" si="266"/>
        <v>-3.2153048075208562E-3</v>
      </c>
      <c r="M382" s="76">
        <f t="shared" si="267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1</v>
      </c>
      <c r="AF382" s="79">
        <v>0</v>
      </c>
      <c r="AG382" s="79">
        <v>0</v>
      </c>
      <c r="AH382" s="78">
        <v>5589</v>
      </c>
      <c r="AI382" s="79">
        <v>17</v>
      </c>
      <c r="AJ382" s="79">
        <f t="shared" si="235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261"/>
        <v>0.15224710000000002</v>
      </c>
      <c r="BC382" s="76">
        <f t="shared" si="262"/>
        <v>0.32682130000000004</v>
      </c>
      <c r="BD382" s="76">
        <f t="shared" si="263"/>
        <v>0.35734529999999998</v>
      </c>
      <c r="BE382" s="83">
        <f t="shared" si="264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260"/>
        <v>0.55679999999999996</v>
      </c>
      <c r="BP382" s="86">
        <v>0.44319999999999998</v>
      </c>
      <c r="BQ382" s="69">
        <v>8.5300000000000001E-2</v>
      </c>
      <c r="BR382" s="86">
        <f t="shared" si="256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0</v>
      </c>
      <c r="CN382" s="69">
        <v>1</v>
      </c>
      <c r="CO382" s="69">
        <v>0</v>
      </c>
      <c r="CP382" s="69">
        <v>0</v>
      </c>
      <c r="CQ382" s="69">
        <v>0</v>
      </c>
      <c r="CR382" s="85">
        <v>0</v>
      </c>
      <c r="CS382" s="69">
        <v>0</v>
      </c>
      <c r="CT382" s="69">
        <v>1</v>
      </c>
      <c r="CU382" s="69">
        <v>0</v>
      </c>
      <c r="CV382" s="85">
        <v>0</v>
      </c>
      <c r="CW382" s="69">
        <v>0</v>
      </c>
      <c r="CX382" s="69">
        <v>0</v>
      </c>
      <c r="CY382" s="69">
        <v>0</v>
      </c>
      <c r="CZ382" s="69">
        <v>0</v>
      </c>
      <c r="DA382" s="85">
        <v>1</v>
      </c>
      <c r="DB382" s="69">
        <v>0</v>
      </c>
      <c r="DC382" s="69">
        <v>0</v>
      </c>
      <c r="DD382" s="69">
        <v>1</v>
      </c>
      <c r="DE382" s="69">
        <v>1</v>
      </c>
      <c r="DF382" s="69">
        <v>0</v>
      </c>
      <c r="DG382" s="69">
        <v>0</v>
      </c>
      <c r="DH382" s="69">
        <v>1</v>
      </c>
      <c r="DI382" s="69">
        <v>0</v>
      </c>
      <c r="DJ382" s="69">
        <v>1</v>
      </c>
      <c r="DK382" s="69">
        <v>0</v>
      </c>
      <c r="DL382" s="85">
        <v>1</v>
      </c>
      <c r="DN382" s="85"/>
      <c r="DR382" s="70"/>
      <c r="DS382" s="87" t="s">
        <v>397</v>
      </c>
    </row>
    <row r="383" spans="1:123" x14ac:dyDescent="0.25">
      <c r="A383">
        <v>382</v>
      </c>
      <c r="B383">
        <v>24</v>
      </c>
      <c r="C383" s="25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268">D383-E383</f>
        <v>17.096</v>
      </c>
      <c r="H383" s="16">
        <f t="shared" ref="H383:H398" si="269">D383+E383</f>
        <v>18.504000000000001</v>
      </c>
      <c r="I383" s="11">
        <f t="shared" si="228"/>
        <v>0.33366062720699335</v>
      </c>
      <c r="J383" s="39">
        <f t="shared" si="229"/>
        <v>1.319646525582715E-2</v>
      </c>
      <c r="K383" s="39">
        <f t="shared" ref="K383:K386" si="270">IFERROR(1/J383, "X")</f>
        <v>75.777867831571868</v>
      </c>
      <c r="L383" s="39">
        <f t="shared" ref="L383:L386" si="271">IFERROR(I383-J383, "X")</f>
        <v>0.32046416195116623</v>
      </c>
      <c r="M383" s="39">
        <f t="shared" ref="M383:M386" si="272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35"/>
        <v>5103</v>
      </c>
      <c r="AL383" s="7">
        <v>7.0203000000000007</v>
      </c>
      <c r="AM383" s="7">
        <f t="shared" ref="AM383:AM397" si="273">CJ383-AL383-6</f>
        <v>19.479700000000001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39" t="s">
        <v>433</v>
      </c>
      <c r="BP383" s="54" t="s">
        <v>433</v>
      </c>
      <c r="BQ383" t="s">
        <v>433</v>
      </c>
      <c r="BR383" s="54" t="s">
        <v>433</v>
      </c>
      <c r="BT383" s="18"/>
      <c r="BU383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s="18">
        <v>0</v>
      </c>
      <c r="CS383">
        <v>0</v>
      </c>
      <c r="CT383">
        <v>0</v>
      </c>
      <c r="CU383">
        <v>1</v>
      </c>
      <c r="CV383" s="18">
        <v>0</v>
      </c>
      <c r="CW383">
        <v>0</v>
      </c>
      <c r="CX383">
        <v>0</v>
      </c>
      <c r="CY383">
        <v>0</v>
      </c>
      <c r="CZ383">
        <v>0</v>
      </c>
      <c r="DA383" s="18">
        <v>0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0</v>
      </c>
      <c r="DK383">
        <v>1</v>
      </c>
      <c r="DL383" s="18">
        <v>0</v>
      </c>
      <c r="DN383" s="18"/>
      <c r="DS383" s="43" t="s">
        <v>397</v>
      </c>
    </row>
    <row r="384" spans="1:123" x14ac:dyDescent="0.25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274">D384/E384</f>
        <v>3.1210191082802545</v>
      </c>
      <c r="G384" s="7">
        <f t="shared" si="268"/>
        <v>9.9899999999999984</v>
      </c>
      <c r="H384" s="16">
        <f t="shared" si="269"/>
        <v>19.41</v>
      </c>
      <c r="I384" s="11">
        <f t="shared" si="228"/>
        <v>4.3648521887384835E-2</v>
      </c>
      <c r="J384" s="39">
        <f t="shared" si="229"/>
        <v>1.3985342727182487E-2</v>
      </c>
      <c r="K384" s="39">
        <f t="shared" si="270"/>
        <v>71.503431807670964</v>
      </c>
      <c r="L384" s="39">
        <f t="shared" si="271"/>
        <v>2.9663179160202349E-2</v>
      </c>
      <c r="M384" s="39">
        <f t="shared" si="272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35"/>
        <v>5103</v>
      </c>
      <c r="AL384" s="7">
        <v>7.0203000000000007</v>
      </c>
      <c r="AM384" s="7">
        <f t="shared" si="273"/>
        <v>19.479700000000001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39" t="s">
        <v>433</v>
      </c>
      <c r="BP384" s="54" t="s">
        <v>433</v>
      </c>
      <c r="BQ384" t="s">
        <v>433</v>
      </c>
      <c r="BR384" s="54" t="s">
        <v>433</v>
      </c>
      <c r="BT384" s="18"/>
      <c r="BU384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 s="18">
        <v>0</v>
      </c>
      <c r="CS384">
        <v>0</v>
      </c>
      <c r="CT384">
        <v>0</v>
      </c>
      <c r="CU384">
        <v>1</v>
      </c>
      <c r="CV384" s="18">
        <v>0</v>
      </c>
      <c r="CW384">
        <v>0</v>
      </c>
      <c r="CX384">
        <v>0</v>
      </c>
      <c r="CY384">
        <v>0</v>
      </c>
      <c r="CZ384">
        <v>0</v>
      </c>
      <c r="DA384" s="18">
        <v>0</v>
      </c>
      <c r="DB384">
        <v>1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0</v>
      </c>
      <c r="DK384">
        <v>1</v>
      </c>
      <c r="DL384" s="18">
        <v>0</v>
      </c>
      <c r="DN384" s="18"/>
      <c r="DS384" s="43" t="s">
        <v>397</v>
      </c>
    </row>
    <row r="385" spans="1:123" x14ac:dyDescent="0.25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274"/>
        <v>3.6650485436893203</v>
      </c>
      <c r="G385" s="7">
        <f t="shared" si="268"/>
        <v>10.98</v>
      </c>
      <c r="H385" s="16">
        <f t="shared" si="269"/>
        <v>19.22</v>
      </c>
      <c r="I385" s="11">
        <f t="shared" si="228"/>
        <v>5.1238464134782849E-2</v>
      </c>
      <c r="J385" s="39">
        <f t="shared" si="229"/>
        <v>1.3980296174523532E-2</v>
      </c>
      <c r="K385" s="39">
        <f t="shared" si="270"/>
        <v>71.529242836951653</v>
      </c>
      <c r="L385" s="39">
        <f t="shared" si="271"/>
        <v>3.7258167960259318E-2</v>
      </c>
      <c r="M385" s="39">
        <f t="shared" si="272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35"/>
        <v>5103</v>
      </c>
      <c r="AL385" s="7">
        <v>7.0203000000000007</v>
      </c>
      <c r="AM385" s="7">
        <f t="shared" si="273"/>
        <v>19.479700000000001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39" t="s">
        <v>433</v>
      </c>
      <c r="BP385" s="54" t="s">
        <v>433</v>
      </c>
      <c r="BQ385" t="s">
        <v>433</v>
      </c>
      <c r="BR385" s="54" t="s">
        <v>433</v>
      </c>
      <c r="BT385" s="18"/>
      <c r="BU385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s="18">
        <v>1</v>
      </c>
      <c r="CS385">
        <v>0</v>
      </c>
      <c r="CT385">
        <v>0</v>
      </c>
      <c r="CU385">
        <v>1</v>
      </c>
      <c r="CV385" s="18">
        <v>0</v>
      </c>
      <c r="CW385">
        <v>0</v>
      </c>
      <c r="CX385">
        <v>0</v>
      </c>
      <c r="CY385">
        <v>0</v>
      </c>
      <c r="CZ385">
        <v>0</v>
      </c>
      <c r="DA385" s="18">
        <v>1</v>
      </c>
      <c r="DB385">
        <v>1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0</v>
      </c>
      <c r="DK385">
        <v>1</v>
      </c>
      <c r="DL385" s="18">
        <v>0</v>
      </c>
      <c r="DN385" s="18"/>
      <c r="DS385" s="43" t="s">
        <v>397</v>
      </c>
    </row>
    <row r="386" spans="1:123" x14ac:dyDescent="0.25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274"/>
        <v>21.411483253588514</v>
      </c>
      <c r="G386" s="7">
        <f t="shared" si="268"/>
        <v>17.064</v>
      </c>
      <c r="H386" s="16">
        <f t="shared" si="269"/>
        <v>18.735999999999997</v>
      </c>
      <c r="I386" s="11">
        <f t="shared" ref="I386:I452" si="275">IFERROR(F386/SQRT(F386^2+AJ386), "X")</f>
        <v>0.34010261654193102</v>
      </c>
      <c r="J386" s="39">
        <f t="shared" ref="J386:J449" si="276">IFERROR(SQRT((1-I386^2)/AJ386), "X")</f>
        <v>1.5884122202740467E-2</v>
      </c>
      <c r="K386" s="39">
        <f t="shared" si="270"/>
        <v>62.955949799194521</v>
      </c>
      <c r="L386" s="39">
        <f t="shared" si="271"/>
        <v>0.32421849433919053</v>
      </c>
      <c r="M386" s="39">
        <f t="shared" si="272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35"/>
        <v>3505</v>
      </c>
      <c r="AL386" s="7">
        <v>7.0203000000000007</v>
      </c>
      <c r="AM386" s="7">
        <f t="shared" si="273"/>
        <v>19.479700000000001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8">
        <v>0</v>
      </c>
      <c r="CS386">
        <v>0</v>
      </c>
      <c r="CT386">
        <v>0</v>
      </c>
      <c r="CU386">
        <v>1</v>
      </c>
      <c r="CV386" s="18">
        <v>0</v>
      </c>
      <c r="CW386">
        <v>0</v>
      </c>
      <c r="CX386">
        <v>0</v>
      </c>
      <c r="CY386">
        <v>0</v>
      </c>
      <c r="CZ386">
        <v>0</v>
      </c>
      <c r="DA386" s="18">
        <v>0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1</v>
      </c>
      <c r="DL386" s="18">
        <v>0</v>
      </c>
      <c r="DN386" s="18"/>
      <c r="DS386" s="43" t="s">
        <v>397</v>
      </c>
    </row>
    <row r="387" spans="1:123" x14ac:dyDescent="0.25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274"/>
        <v>3.2338308457711444</v>
      </c>
      <c r="G387" s="7">
        <f t="shared" si="268"/>
        <v>8.98</v>
      </c>
      <c r="H387" s="16">
        <f t="shared" si="269"/>
        <v>17.02</v>
      </c>
      <c r="I387" s="11">
        <f t="shared" si="275"/>
        <v>5.4541410272056987E-2</v>
      </c>
      <c r="J387" s="39">
        <f t="shared" si="276"/>
        <v>1.6865882253359162E-2</v>
      </c>
      <c r="K387" s="39">
        <f t="shared" ref="K387:K398" si="277">IFERROR(1/J387, "X")</f>
        <v>59.291294992933494</v>
      </c>
      <c r="L387" s="39">
        <f t="shared" ref="L387:L398" si="278">IFERROR(I387-J387, "X")</f>
        <v>3.7675528018697821E-2</v>
      </c>
      <c r="M387" s="39">
        <f t="shared" ref="M387:M398" si="279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35"/>
        <v>3505</v>
      </c>
      <c r="AL387" s="7">
        <v>7.0203000000000007</v>
      </c>
      <c r="AM387" s="7">
        <f t="shared" si="273"/>
        <v>19.479700000000001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 s="18">
        <v>0</v>
      </c>
      <c r="CS387">
        <v>0</v>
      </c>
      <c r="CT387">
        <v>0</v>
      </c>
      <c r="CU387">
        <v>1</v>
      </c>
      <c r="CV387" s="18">
        <v>0</v>
      </c>
      <c r="CW387">
        <v>0</v>
      </c>
      <c r="CX387">
        <v>0</v>
      </c>
      <c r="CY387">
        <v>0</v>
      </c>
      <c r="CZ387">
        <v>0</v>
      </c>
      <c r="DA387" s="18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1</v>
      </c>
      <c r="DL387" s="18">
        <v>0</v>
      </c>
      <c r="DN387" s="18"/>
      <c r="DS387" s="43" t="s">
        <v>397</v>
      </c>
    </row>
    <row r="388" spans="1:123" x14ac:dyDescent="0.25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274"/>
        <v>21.411483253588514</v>
      </c>
      <c r="G388" s="7">
        <f t="shared" si="268"/>
        <v>17.064</v>
      </c>
      <c r="H388" s="16">
        <f t="shared" si="269"/>
        <v>18.735999999999997</v>
      </c>
      <c r="I388" s="11">
        <f t="shared" si="275"/>
        <v>0.34010261654193102</v>
      </c>
      <c r="J388" s="39">
        <f t="shared" si="276"/>
        <v>1.5884122202740467E-2</v>
      </c>
      <c r="K388" s="39">
        <f t="shared" si="277"/>
        <v>62.955949799194521</v>
      </c>
      <c r="L388" s="39">
        <f t="shared" si="278"/>
        <v>0.32421849433919053</v>
      </c>
      <c r="M388" s="39">
        <f t="shared" si="279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35"/>
        <v>3505</v>
      </c>
      <c r="AL388" s="7">
        <v>7.0203000000000007</v>
      </c>
      <c r="AM388" s="7">
        <f t="shared" si="273"/>
        <v>19.479700000000001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s="18">
        <v>0</v>
      </c>
      <c r="CS388">
        <v>0</v>
      </c>
      <c r="CT388">
        <v>0</v>
      </c>
      <c r="CU388">
        <v>1</v>
      </c>
      <c r="CV388" s="18">
        <v>0</v>
      </c>
      <c r="CW388">
        <v>0</v>
      </c>
      <c r="CX388">
        <v>0</v>
      </c>
      <c r="CY388">
        <v>0</v>
      </c>
      <c r="CZ388">
        <v>0</v>
      </c>
      <c r="DA388" s="18">
        <v>0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1</v>
      </c>
      <c r="DL388" s="18">
        <v>0</v>
      </c>
      <c r="DN388" s="18"/>
      <c r="DS388" s="43" t="s">
        <v>397</v>
      </c>
    </row>
    <row r="389" spans="1:123" x14ac:dyDescent="0.25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274"/>
        <v>2.6053042121684866</v>
      </c>
      <c r="G389" s="7">
        <f t="shared" si="268"/>
        <v>10.29</v>
      </c>
      <c r="H389" s="16">
        <f t="shared" si="269"/>
        <v>23.11</v>
      </c>
      <c r="I389" s="11">
        <f t="shared" si="275"/>
        <v>6.5116580253501172E-2</v>
      </c>
      <c r="J389" s="39">
        <f t="shared" si="276"/>
        <v>2.4993849067361823E-2</v>
      </c>
      <c r="K389" s="39">
        <f t="shared" si="277"/>
        <v>40.009843914191208</v>
      </c>
      <c r="L389" s="39">
        <f t="shared" si="278"/>
        <v>4.0122731186139349E-2</v>
      </c>
      <c r="M389" s="39">
        <f t="shared" si="279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35"/>
        <v>1594</v>
      </c>
      <c r="AL389" s="7">
        <v>7.0203000000000007</v>
      </c>
      <c r="AM389" s="7">
        <f t="shared" si="273"/>
        <v>19.479700000000001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8">
        <v>0</v>
      </c>
      <c r="CS389">
        <v>0</v>
      </c>
      <c r="CT389">
        <v>0</v>
      </c>
      <c r="CU389">
        <v>1</v>
      </c>
      <c r="CV389" s="18">
        <v>0</v>
      </c>
      <c r="CW389">
        <v>0</v>
      </c>
      <c r="CX389">
        <v>0</v>
      </c>
      <c r="CY389">
        <v>0</v>
      </c>
      <c r="CZ389">
        <v>0</v>
      </c>
      <c r="DA389" s="18">
        <v>0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1</v>
      </c>
      <c r="DL389" s="18">
        <v>0</v>
      </c>
      <c r="DN389" s="18"/>
      <c r="DS389" s="43" t="s">
        <v>397</v>
      </c>
    </row>
    <row r="390" spans="1:123" x14ac:dyDescent="0.25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274"/>
        <v>10.285714285714286</v>
      </c>
      <c r="G390" s="7">
        <f t="shared" si="268"/>
        <v>13</v>
      </c>
      <c r="H390" s="16">
        <f t="shared" si="269"/>
        <v>15.8</v>
      </c>
      <c r="I390" s="11">
        <f t="shared" si="275"/>
        <v>0.32677013083849349</v>
      </c>
      <c r="J390" s="39">
        <f t="shared" si="276"/>
        <v>3.1769318275964645E-2</v>
      </c>
      <c r="K390" s="39">
        <f t="shared" si="277"/>
        <v>31.476910877138927</v>
      </c>
      <c r="L390" s="39">
        <f t="shared" si="278"/>
        <v>0.29500081256252886</v>
      </c>
      <c r="M390" s="39">
        <f t="shared" si="279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35"/>
        <v>885</v>
      </c>
      <c r="AL390" s="7">
        <v>7.0203000000000007</v>
      </c>
      <c r="AM390" s="7">
        <f t="shared" si="273"/>
        <v>19.479700000000001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39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18">
        <v>0</v>
      </c>
      <c r="CS390">
        <v>0</v>
      </c>
      <c r="CT390">
        <v>0</v>
      </c>
      <c r="CU390">
        <v>1</v>
      </c>
      <c r="CV390" s="18">
        <v>0</v>
      </c>
      <c r="CW390">
        <v>0</v>
      </c>
      <c r="CX390">
        <v>0</v>
      </c>
      <c r="CY390">
        <v>0</v>
      </c>
      <c r="CZ390">
        <v>0</v>
      </c>
      <c r="DA390" s="18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0</v>
      </c>
      <c r="DK390">
        <v>0</v>
      </c>
      <c r="DL390" s="18">
        <v>0</v>
      </c>
      <c r="DN390" s="18"/>
      <c r="DS390" s="43" t="s">
        <v>397</v>
      </c>
    </row>
    <row r="391" spans="1:123" x14ac:dyDescent="0.25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274"/>
        <v>4.8526077097505667</v>
      </c>
      <c r="G391" s="7">
        <f t="shared" si="268"/>
        <v>16.989999999999998</v>
      </c>
      <c r="H391" s="16">
        <f t="shared" si="269"/>
        <v>25.81</v>
      </c>
      <c r="I391" s="11">
        <f t="shared" si="275"/>
        <v>0.16090236206446146</v>
      </c>
      <c r="J391" s="39">
        <f t="shared" si="276"/>
        <v>3.3157916668424069E-2</v>
      </c>
      <c r="K391" s="39">
        <f t="shared" si="277"/>
        <v>30.158710210894803</v>
      </c>
      <c r="L391" s="39">
        <f t="shared" si="278"/>
        <v>0.12774444539603738</v>
      </c>
      <c r="M391" s="39">
        <f t="shared" si="279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35"/>
        <v>886</v>
      </c>
      <c r="AL391" s="7">
        <v>7.0203000000000007</v>
      </c>
      <c r="AM391" s="7">
        <f t="shared" si="273"/>
        <v>19.479700000000001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39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 s="18">
        <v>0</v>
      </c>
      <c r="CS391">
        <v>0</v>
      </c>
      <c r="CT391">
        <v>0</v>
      </c>
      <c r="CU391">
        <v>1</v>
      </c>
      <c r="CV391" s="18">
        <v>0</v>
      </c>
      <c r="CW391">
        <v>0</v>
      </c>
      <c r="CX391">
        <v>0</v>
      </c>
      <c r="CY391">
        <v>0</v>
      </c>
      <c r="CZ391">
        <v>0</v>
      </c>
      <c r="DA391" s="18">
        <v>0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0</v>
      </c>
      <c r="DK391">
        <v>0</v>
      </c>
      <c r="DL391" s="18">
        <v>0</v>
      </c>
      <c r="DN391" s="18"/>
      <c r="DS391" s="43" t="s">
        <v>397</v>
      </c>
    </row>
    <row r="392" spans="1:123" x14ac:dyDescent="0.25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274"/>
        <v>10.285714285714286</v>
      </c>
      <c r="G392" s="7">
        <f t="shared" si="268"/>
        <v>13</v>
      </c>
      <c r="H392" s="16">
        <f t="shared" si="269"/>
        <v>15.8</v>
      </c>
      <c r="I392" s="11">
        <f t="shared" si="275"/>
        <v>0.32677013083849349</v>
      </c>
      <c r="J392" s="39">
        <f t="shared" si="276"/>
        <v>3.1769318275964645E-2</v>
      </c>
      <c r="K392" s="39">
        <f t="shared" si="277"/>
        <v>31.476910877138927</v>
      </c>
      <c r="L392" s="39">
        <f t="shared" si="278"/>
        <v>0.29500081256252886</v>
      </c>
      <c r="M392" s="39">
        <f t="shared" si="279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35"/>
        <v>885</v>
      </c>
      <c r="AL392" s="7">
        <v>7.0203000000000007</v>
      </c>
      <c r="AM392" s="7">
        <f t="shared" si="273"/>
        <v>19.479700000000001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39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18">
        <v>0</v>
      </c>
      <c r="CS392">
        <v>0</v>
      </c>
      <c r="CT392">
        <v>0</v>
      </c>
      <c r="CU392">
        <v>1</v>
      </c>
      <c r="CV392" s="18">
        <v>0</v>
      </c>
      <c r="CW392">
        <v>0</v>
      </c>
      <c r="CX392">
        <v>0</v>
      </c>
      <c r="CY392">
        <v>0</v>
      </c>
      <c r="CZ392">
        <v>0</v>
      </c>
      <c r="DA392" s="18">
        <v>0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0</v>
      </c>
      <c r="DK392">
        <v>0</v>
      </c>
      <c r="DL392" s="18">
        <v>0</v>
      </c>
      <c r="DN392" s="18"/>
      <c r="DS392" s="43" t="s">
        <v>397</v>
      </c>
    </row>
    <row r="393" spans="1:123" x14ac:dyDescent="0.25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274"/>
        <v>6.5589353612167303</v>
      </c>
      <c r="G393" s="7">
        <f t="shared" si="268"/>
        <v>29.240000000000002</v>
      </c>
      <c r="H393" s="16">
        <f t="shared" si="269"/>
        <v>39.76</v>
      </c>
      <c r="I393" s="11">
        <f t="shared" si="275"/>
        <v>0.10051468619482916</v>
      </c>
      <c r="J393" s="39">
        <f t="shared" si="276"/>
        <v>1.5324847808255111E-2</v>
      </c>
      <c r="K393" s="39">
        <f t="shared" si="277"/>
        <v>65.253502841400163</v>
      </c>
      <c r="L393" s="39">
        <f t="shared" si="278"/>
        <v>8.5189838386574041E-2</v>
      </c>
      <c r="M393" s="39">
        <f t="shared" si="279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35"/>
        <v>4215</v>
      </c>
      <c r="AL393" s="7">
        <v>7.0203000000000007</v>
      </c>
      <c r="AM393" s="7">
        <f t="shared" si="273"/>
        <v>19.479700000000001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39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 s="18">
        <v>0</v>
      </c>
      <c r="CS393">
        <v>0</v>
      </c>
      <c r="CT393">
        <v>0</v>
      </c>
      <c r="CU393">
        <v>1</v>
      </c>
      <c r="CV393" s="18">
        <v>0</v>
      </c>
      <c r="CW393">
        <v>0</v>
      </c>
      <c r="CX393">
        <v>0</v>
      </c>
      <c r="CY393">
        <v>0</v>
      </c>
      <c r="CZ393">
        <v>0</v>
      </c>
      <c r="DA393" s="18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0</v>
      </c>
      <c r="DL393" s="18">
        <v>0</v>
      </c>
      <c r="DN393" s="18"/>
      <c r="DS393" s="43" t="s">
        <v>397</v>
      </c>
    </row>
    <row r="394" spans="1:123" x14ac:dyDescent="0.25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274"/>
        <v>2.4434782608695653</v>
      </c>
      <c r="G394" s="7">
        <f t="shared" si="268"/>
        <v>3.3200000000000003</v>
      </c>
      <c r="H394" s="16">
        <f t="shared" si="269"/>
        <v>7.92</v>
      </c>
      <c r="I394" s="11">
        <f t="shared" si="275"/>
        <v>0.10025960981878747</v>
      </c>
      <c r="J394" s="39">
        <f t="shared" si="276"/>
        <v>4.1031512915162126E-2</v>
      </c>
      <c r="K394" s="39">
        <f t="shared" si="277"/>
        <v>24.371511771150804</v>
      </c>
      <c r="L394" s="39">
        <f t="shared" si="278"/>
        <v>5.9228096903625342E-2</v>
      </c>
      <c r="M394" s="39">
        <f t="shared" si="279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35"/>
        <v>588</v>
      </c>
      <c r="AL394" s="7">
        <v>7.0203000000000007</v>
      </c>
      <c r="AM394" s="7">
        <f t="shared" si="273"/>
        <v>19.479700000000001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39" t="s">
        <v>433</v>
      </c>
      <c r="BP394" s="54" t="s">
        <v>433</v>
      </c>
      <c r="BQ394" t="s">
        <v>433</v>
      </c>
      <c r="BR394" s="54" t="s">
        <v>433</v>
      </c>
      <c r="BT394" s="18"/>
      <c r="BU394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 s="18">
        <v>0</v>
      </c>
      <c r="CS394">
        <v>0</v>
      </c>
      <c r="CT394">
        <v>0</v>
      </c>
      <c r="CU394">
        <v>1</v>
      </c>
      <c r="CV394" s="18">
        <v>0</v>
      </c>
      <c r="CW394">
        <v>0</v>
      </c>
      <c r="CX394">
        <v>0</v>
      </c>
      <c r="CY394">
        <v>0</v>
      </c>
      <c r="CZ394">
        <v>0</v>
      </c>
      <c r="DA394" s="18">
        <v>0</v>
      </c>
      <c r="DB394">
        <v>1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 s="18">
        <v>0</v>
      </c>
      <c r="DN394" s="18"/>
      <c r="DS394" s="43" t="s">
        <v>397</v>
      </c>
    </row>
    <row r="395" spans="1:123" x14ac:dyDescent="0.25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274"/>
        <v>0.54958183990442055</v>
      </c>
      <c r="G395" s="7">
        <f t="shared" si="268"/>
        <v>-3.7699999999999996</v>
      </c>
      <c r="H395" s="16">
        <f t="shared" si="269"/>
        <v>12.969999999999999</v>
      </c>
      <c r="I395" s="11">
        <f t="shared" si="275"/>
        <v>1.9500221059366833E-2</v>
      </c>
      <c r="J395" s="39">
        <f t="shared" si="276"/>
        <v>3.5481923971065296E-2</v>
      </c>
      <c r="K395" s="39">
        <f t="shared" si="277"/>
        <v>28.183364600394199</v>
      </c>
      <c r="L395" s="39">
        <f t="shared" si="278"/>
        <v>-1.5981702911698464E-2</v>
      </c>
      <c r="M395" s="39">
        <f t="shared" si="279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35"/>
        <v>794</v>
      </c>
      <c r="AL395" s="7">
        <v>7.0203000000000007</v>
      </c>
      <c r="AM395" s="7">
        <f t="shared" si="273"/>
        <v>19.479700000000001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39" t="s">
        <v>433</v>
      </c>
      <c r="BP395" s="54" t="s">
        <v>433</v>
      </c>
      <c r="BQ395" t="s">
        <v>433</v>
      </c>
      <c r="BR395" s="54" t="s">
        <v>433</v>
      </c>
      <c r="BT395" s="18"/>
      <c r="BU395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 s="18">
        <v>0</v>
      </c>
      <c r="CS395">
        <v>0</v>
      </c>
      <c r="CT395">
        <v>0</v>
      </c>
      <c r="CU395">
        <v>1</v>
      </c>
      <c r="CV395" s="18">
        <v>0</v>
      </c>
      <c r="CW395">
        <v>0</v>
      </c>
      <c r="CX395">
        <v>0</v>
      </c>
      <c r="CY395">
        <v>0</v>
      </c>
      <c r="CZ395">
        <v>0</v>
      </c>
      <c r="DA395" s="18">
        <v>0</v>
      </c>
      <c r="DB395">
        <v>1</v>
      </c>
      <c r="DC395">
        <v>1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 s="18">
        <v>0</v>
      </c>
      <c r="DN395" s="18"/>
      <c r="DS395" s="43" t="s">
        <v>397</v>
      </c>
    </row>
    <row r="396" spans="1:123" x14ac:dyDescent="0.25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274"/>
        <v>3.1827515400410675</v>
      </c>
      <c r="G396" s="7">
        <f t="shared" si="268"/>
        <v>10.629999999999999</v>
      </c>
      <c r="H396" s="16">
        <f t="shared" si="269"/>
        <v>20.37</v>
      </c>
      <c r="I396" s="11">
        <f t="shared" si="275"/>
        <v>7.9865593759938999E-2</v>
      </c>
      <c r="J396" s="39">
        <f t="shared" si="276"/>
        <v>2.5093254297477611E-2</v>
      </c>
      <c r="K396" s="39">
        <f t="shared" si="277"/>
        <v>39.851347622955409</v>
      </c>
      <c r="L396" s="39">
        <f t="shared" si="278"/>
        <v>5.4772339462461392E-2</v>
      </c>
      <c r="M396" s="39">
        <f t="shared" si="279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35"/>
        <v>1578</v>
      </c>
      <c r="AL396" s="7">
        <v>7.0203000000000007</v>
      </c>
      <c r="AM396" s="7">
        <f t="shared" si="273"/>
        <v>19.479700000000001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39" t="s">
        <v>433</v>
      </c>
      <c r="BP396" s="54" t="s">
        <v>433</v>
      </c>
      <c r="BQ396" t="s">
        <v>433</v>
      </c>
      <c r="BR396" s="54" t="s">
        <v>433</v>
      </c>
      <c r="BT396" s="18"/>
      <c r="BU396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 s="18">
        <v>0</v>
      </c>
      <c r="CS396">
        <v>0</v>
      </c>
      <c r="CT396">
        <v>0</v>
      </c>
      <c r="CU396">
        <v>1</v>
      </c>
      <c r="CV396" s="18">
        <v>0</v>
      </c>
      <c r="CW396">
        <v>0</v>
      </c>
      <c r="CX396">
        <v>0</v>
      </c>
      <c r="CY396">
        <v>0</v>
      </c>
      <c r="CZ396">
        <v>0</v>
      </c>
      <c r="DA396" s="18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 s="18">
        <v>0</v>
      </c>
      <c r="DN396" s="18"/>
      <c r="DS396" s="43" t="s">
        <v>397</v>
      </c>
    </row>
    <row r="397" spans="1:123" s="69" customFormat="1" x14ac:dyDescent="0.25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274"/>
        <v>7.3489278752436658</v>
      </c>
      <c r="G397" s="73">
        <f t="shared" si="268"/>
        <v>32.57</v>
      </c>
      <c r="H397" s="74">
        <f t="shared" si="269"/>
        <v>42.830000000000005</v>
      </c>
      <c r="I397" s="75">
        <f t="shared" si="275"/>
        <v>0.15714440548743447</v>
      </c>
      <c r="J397" s="76">
        <f t="shared" si="276"/>
        <v>2.1383310348820659E-2</v>
      </c>
      <c r="K397" s="76">
        <f t="shared" si="277"/>
        <v>46.765443875959662</v>
      </c>
      <c r="L397" s="76">
        <f t="shared" si="278"/>
        <v>0.13576109513861381</v>
      </c>
      <c r="M397" s="76">
        <f t="shared" si="279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35"/>
        <v>2133</v>
      </c>
      <c r="AK397" s="79"/>
      <c r="AL397" s="73">
        <v>7.0203000000000007</v>
      </c>
      <c r="AM397" s="73">
        <f t="shared" si="273"/>
        <v>19.479700000000001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76" t="s">
        <v>433</v>
      </c>
      <c r="BP397" s="86" t="s">
        <v>433</v>
      </c>
      <c r="BQ397" s="69" t="s">
        <v>433</v>
      </c>
      <c r="BR397" s="86" t="s">
        <v>433</v>
      </c>
      <c r="BT397" s="85"/>
      <c r="BU397" s="69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85">
        <v>0</v>
      </c>
      <c r="CS397" s="69">
        <v>0</v>
      </c>
      <c r="CT397" s="69">
        <v>0</v>
      </c>
      <c r="CU397" s="69">
        <v>1</v>
      </c>
      <c r="CV397" s="85">
        <v>0</v>
      </c>
      <c r="CW397" s="69">
        <v>0</v>
      </c>
      <c r="CX397" s="69">
        <v>0</v>
      </c>
      <c r="CY397" s="69">
        <v>0</v>
      </c>
      <c r="CZ397" s="69">
        <v>0</v>
      </c>
      <c r="DA397" s="85">
        <v>0</v>
      </c>
      <c r="DB397" s="69">
        <v>1</v>
      </c>
      <c r="DC397" s="69">
        <v>1</v>
      </c>
      <c r="DD397" s="69">
        <v>0</v>
      </c>
      <c r="DE397" s="69">
        <v>0</v>
      </c>
      <c r="DF397" s="69">
        <v>0</v>
      </c>
      <c r="DG397" s="69">
        <v>0</v>
      </c>
      <c r="DH397" s="69">
        <v>0</v>
      </c>
      <c r="DI397" s="69">
        <v>1</v>
      </c>
      <c r="DJ397" s="69">
        <v>0</v>
      </c>
      <c r="DK397" s="69">
        <v>0</v>
      </c>
      <c r="DL397" s="85">
        <v>0</v>
      </c>
      <c r="DN397" s="85"/>
      <c r="DR397" s="70"/>
      <c r="DS397" s="87" t="s">
        <v>397</v>
      </c>
    </row>
    <row r="398" spans="1:123" x14ac:dyDescent="0.25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274"/>
        <v>14.4</v>
      </c>
      <c r="G398" s="7">
        <f t="shared" si="268"/>
        <v>6.7</v>
      </c>
      <c r="H398" s="16">
        <f t="shared" si="269"/>
        <v>7.7</v>
      </c>
      <c r="I398" s="11">
        <f t="shared" si="275"/>
        <v>0.13314306921085112</v>
      </c>
      <c r="J398" s="39">
        <f t="shared" si="276"/>
        <v>9.2460464729757722E-3</v>
      </c>
      <c r="K398" s="39">
        <f t="shared" si="277"/>
        <v>108.15433417112789</v>
      </c>
      <c r="L398" s="39">
        <f t="shared" si="278"/>
        <v>0.12389702273787534</v>
      </c>
      <c r="M398" s="39">
        <f t="shared" si="279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>
        <v>1</v>
      </c>
      <c r="AB398" s="9">
        <v>0</v>
      </c>
      <c r="AC398" s="8">
        <v>0</v>
      </c>
      <c r="AD398" s="9">
        <v>0</v>
      </c>
      <c r="AE398" s="9">
        <v>1</v>
      </c>
      <c r="AF398" s="9">
        <v>0</v>
      </c>
      <c r="AG398" s="9">
        <v>0</v>
      </c>
      <c r="AH398" s="8">
        <v>11501</v>
      </c>
      <c r="AI398" s="9">
        <v>10</v>
      </c>
      <c r="AJ398" s="9">
        <f t="shared" si="235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>
        <v>0</v>
      </c>
      <c r="AU398" s="9">
        <v>1</v>
      </c>
      <c r="AV398" s="31">
        <v>0</v>
      </c>
      <c r="AW398" s="9">
        <v>1</v>
      </c>
      <c r="AX398" s="9">
        <v>0</v>
      </c>
      <c r="AY398" s="31">
        <v>0</v>
      </c>
      <c r="AZ398" s="21">
        <v>2002</v>
      </c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F398" s="39">
        <v>0.64</v>
      </c>
      <c r="BG398" s="59">
        <v>0.33</v>
      </c>
      <c r="BH398" s="39" t="s">
        <v>433</v>
      </c>
      <c r="BI398" s="39" t="s">
        <v>433</v>
      </c>
      <c r="BJ398" s="39" t="s">
        <v>433</v>
      </c>
      <c r="BK398" s="39" t="s">
        <v>433</v>
      </c>
      <c r="BL398" s="39" t="s">
        <v>433</v>
      </c>
      <c r="BM398" s="57">
        <v>0.57999999999999996</v>
      </c>
      <c r="BN398" s="18">
        <v>0.42</v>
      </c>
      <c r="BO398">
        <v>1</v>
      </c>
      <c r="BP398" s="54">
        <v>0</v>
      </c>
      <c r="BQ398" t="s">
        <v>433</v>
      </c>
      <c r="BR398" s="54" t="s">
        <v>433</v>
      </c>
      <c r="BT398" s="18"/>
      <c r="BU398">
        <f>1-BV398</f>
        <v>0.52700000000000002</v>
      </c>
      <c r="BV398" s="18">
        <v>0.47299999999999998</v>
      </c>
      <c r="BW398" s="18" t="s">
        <v>214</v>
      </c>
      <c r="CD398" s="18"/>
      <c r="CG398" s="18"/>
      <c r="CJ398" s="25">
        <v>33.378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 s="18">
        <v>0</v>
      </c>
      <c r="CS398">
        <v>0</v>
      </c>
      <c r="CT398">
        <v>0</v>
      </c>
      <c r="CU398">
        <v>1</v>
      </c>
      <c r="CV398" s="18">
        <v>0</v>
      </c>
      <c r="CW398">
        <v>0</v>
      </c>
      <c r="CX398">
        <v>0</v>
      </c>
      <c r="CY398">
        <v>0</v>
      </c>
      <c r="CZ398">
        <v>0</v>
      </c>
      <c r="DA398" s="1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 s="18">
        <v>1</v>
      </c>
      <c r="DN398" s="18"/>
      <c r="DS398" s="43" t="s">
        <v>397</v>
      </c>
    </row>
    <row r="399" spans="1:123" x14ac:dyDescent="0.25">
      <c r="A399">
        <v>398</v>
      </c>
      <c r="B399">
        <v>25</v>
      </c>
      <c r="C399" s="25" t="s">
        <v>595</v>
      </c>
      <c r="D399" s="12">
        <v>2.7769996967160537</v>
      </c>
      <c r="E399" s="14">
        <v>0.40838230834059608</v>
      </c>
      <c r="F399" s="7">
        <v>6.8000000000000007</v>
      </c>
      <c r="G399" s="7">
        <f t="shared" ref="G399:G412" si="280">D399-E399</f>
        <v>2.3686173883754575</v>
      </c>
      <c r="H399" s="16">
        <f t="shared" ref="H399:H412" si="281">D399+E399</f>
        <v>3.1853820050566499</v>
      </c>
      <c r="I399" s="11">
        <f t="shared" si="275"/>
        <v>6.3329866538037571E-2</v>
      </c>
      <c r="J399" s="39">
        <f t="shared" si="276"/>
        <v>9.3132156673584668E-3</v>
      </c>
      <c r="K399" s="39">
        <f t="shared" ref="K399:K411" si="282">IFERROR(1/J399, "X")</f>
        <v>107.37429860073591</v>
      </c>
      <c r="L399" s="39">
        <f t="shared" ref="L399:L411" si="283">IFERROR(I399-J399, "X")</f>
        <v>5.4016650870679105E-2</v>
      </c>
      <c r="M399" s="39">
        <f t="shared" ref="M399:M411" si="284">IFERROR(I399+J399, "X")</f>
        <v>7.2643082205396031E-2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>
        <v>1</v>
      </c>
      <c r="AB399" s="9">
        <v>0</v>
      </c>
      <c r="AC399" s="8">
        <v>0</v>
      </c>
      <c r="AD399" s="9">
        <v>0</v>
      </c>
      <c r="AE399" s="9">
        <v>1</v>
      </c>
      <c r="AF399" s="9">
        <v>0</v>
      </c>
      <c r="AG399" s="9">
        <v>0</v>
      </c>
      <c r="AH399" s="8">
        <v>11501</v>
      </c>
      <c r="AI399" s="9">
        <v>17</v>
      </c>
      <c r="AJ399" s="9">
        <f t="shared" si="235"/>
        <v>11483</v>
      </c>
      <c r="AL399" s="7">
        <v>5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>
        <v>0</v>
      </c>
      <c r="AU399" s="9">
        <v>1</v>
      </c>
      <c r="AV399" s="31">
        <v>0</v>
      </c>
      <c r="AW399" s="9">
        <v>1</v>
      </c>
      <c r="AX399" s="9">
        <v>0</v>
      </c>
      <c r="AY399" s="31">
        <v>0</v>
      </c>
      <c r="AZ399" s="21">
        <v>2002</v>
      </c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285">1-(SUM(BB399:BD399))</f>
        <v>0.10799999999999998</v>
      </c>
      <c r="BF399" s="39">
        <v>0.64</v>
      </c>
      <c r="BG399" s="59">
        <v>0.33</v>
      </c>
      <c r="BH399" s="39" t="s">
        <v>433</v>
      </c>
      <c r="BI399" s="39" t="s">
        <v>433</v>
      </c>
      <c r="BJ399" s="39" t="s">
        <v>433</v>
      </c>
      <c r="BK399" s="39" t="s">
        <v>433</v>
      </c>
      <c r="BL399" s="39" t="s">
        <v>433</v>
      </c>
      <c r="BM399" s="57">
        <v>0.57999999999999996</v>
      </c>
      <c r="BN399" s="18">
        <v>0.42</v>
      </c>
      <c r="BO399">
        <v>1</v>
      </c>
      <c r="BP399" s="54">
        <v>0</v>
      </c>
      <c r="BQ399" t="s">
        <v>433</v>
      </c>
      <c r="BR399" s="54" t="s">
        <v>433</v>
      </c>
      <c r="BT399" s="18"/>
      <c r="BU399">
        <f t="shared" ref="BU399:BU429" si="286">1-BV399</f>
        <v>0.52700000000000002</v>
      </c>
      <c r="BV399" s="18">
        <v>0.47299999999999998</v>
      </c>
      <c r="BW399" s="18" t="s">
        <v>214</v>
      </c>
      <c r="CD399" s="18"/>
      <c r="CG399" s="18"/>
      <c r="CJ399" s="25">
        <v>33.378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 s="18">
        <v>0</v>
      </c>
      <c r="CS399">
        <v>0</v>
      </c>
      <c r="CT399">
        <v>0</v>
      </c>
      <c r="CU399">
        <v>1</v>
      </c>
      <c r="CV399" s="18">
        <v>0</v>
      </c>
      <c r="CW399">
        <v>0</v>
      </c>
      <c r="CX399">
        <v>0</v>
      </c>
      <c r="CY399">
        <v>0</v>
      </c>
      <c r="CZ399">
        <v>0</v>
      </c>
      <c r="DA399" s="18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 s="18">
        <v>1</v>
      </c>
      <c r="DN399" s="18"/>
      <c r="DS399" s="43" t="s">
        <v>397</v>
      </c>
    </row>
    <row r="400" spans="1:123" x14ac:dyDescent="0.25">
      <c r="A400">
        <v>399</v>
      </c>
      <c r="B400">
        <v>25</v>
      </c>
      <c r="C400" s="25" t="s">
        <v>595</v>
      </c>
      <c r="D400" s="12">
        <v>4.4633839671773368</v>
      </c>
      <c r="E400" s="14">
        <v>0.32940103078799532</v>
      </c>
      <c r="F400" s="7">
        <v>13.55</v>
      </c>
      <c r="G400" s="7">
        <f t="shared" si="280"/>
        <v>4.1339829363893417</v>
      </c>
      <c r="H400" s="16">
        <f t="shared" si="281"/>
        <v>4.7927849979653319</v>
      </c>
      <c r="I400" s="11">
        <f t="shared" si="275"/>
        <v>0.12544896850431847</v>
      </c>
      <c r="J400" s="39">
        <f t="shared" si="276"/>
        <v>9.2582264578832812E-3</v>
      </c>
      <c r="K400" s="39">
        <f t="shared" si="282"/>
        <v>108.01204793910725</v>
      </c>
      <c r="L400" s="39">
        <f t="shared" si="283"/>
        <v>0.11619074204643519</v>
      </c>
      <c r="M400" s="39">
        <f t="shared" si="284"/>
        <v>0.13470719496220174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>
        <v>1</v>
      </c>
      <c r="AB400" s="9">
        <v>0</v>
      </c>
      <c r="AC400" s="8">
        <v>0</v>
      </c>
      <c r="AD400" s="9">
        <v>0</v>
      </c>
      <c r="AE400" s="9">
        <v>1</v>
      </c>
      <c r="AF400" s="9">
        <v>0</v>
      </c>
      <c r="AG400" s="9">
        <v>0</v>
      </c>
      <c r="AH400" s="8">
        <v>11501</v>
      </c>
      <c r="AI400" s="9">
        <v>17</v>
      </c>
      <c r="AJ400" s="9">
        <f t="shared" si="235"/>
        <v>11483</v>
      </c>
      <c r="AL400" s="7">
        <v>8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>
        <v>0</v>
      </c>
      <c r="AU400" s="9">
        <v>1</v>
      </c>
      <c r="AV400" s="31">
        <v>0</v>
      </c>
      <c r="AW400" s="9">
        <v>1</v>
      </c>
      <c r="AX400" s="9">
        <v>0</v>
      </c>
      <c r="AY400" s="31">
        <v>0</v>
      </c>
      <c r="AZ400" s="21">
        <v>2002</v>
      </c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285"/>
        <v>0.10799999999999998</v>
      </c>
      <c r="BF400" s="39">
        <v>0.64</v>
      </c>
      <c r="BG400" s="59">
        <v>0.33</v>
      </c>
      <c r="BH400" s="39" t="s">
        <v>433</v>
      </c>
      <c r="BI400" s="39" t="s">
        <v>433</v>
      </c>
      <c r="BJ400" s="39" t="s">
        <v>433</v>
      </c>
      <c r="BK400" s="39" t="s">
        <v>433</v>
      </c>
      <c r="BL400" s="39" t="s">
        <v>433</v>
      </c>
      <c r="BM400" s="57">
        <v>0.57999999999999996</v>
      </c>
      <c r="BN400" s="18">
        <v>0.42</v>
      </c>
      <c r="BO400">
        <v>1</v>
      </c>
      <c r="BP400" s="54">
        <v>0</v>
      </c>
      <c r="BQ400" t="s">
        <v>433</v>
      </c>
      <c r="BR400" s="54" t="s">
        <v>433</v>
      </c>
      <c r="BT400" s="18"/>
      <c r="BU400">
        <f t="shared" si="286"/>
        <v>0.52700000000000002</v>
      </c>
      <c r="BV400" s="18">
        <v>0.47299999999999998</v>
      </c>
      <c r="BW400" s="18" t="s">
        <v>214</v>
      </c>
      <c r="CD400" s="18"/>
      <c r="CG400" s="18"/>
      <c r="CJ400" s="25">
        <v>33.378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8">
        <v>0</v>
      </c>
      <c r="CS400">
        <v>0</v>
      </c>
      <c r="CT400">
        <v>0</v>
      </c>
      <c r="CU400">
        <v>1</v>
      </c>
      <c r="CV400" s="18">
        <v>0</v>
      </c>
      <c r="CW400">
        <v>0</v>
      </c>
      <c r="CX400">
        <v>0</v>
      </c>
      <c r="CY400">
        <v>0</v>
      </c>
      <c r="CZ400">
        <v>0</v>
      </c>
      <c r="DA400" s="18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</v>
      </c>
      <c r="DL400" s="18">
        <v>1</v>
      </c>
      <c r="DN400" s="18"/>
      <c r="DS400" s="43" t="s">
        <v>397</v>
      </c>
    </row>
    <row r="401" spans="1:123" x14ac:dyDescent="0.25">
      <c r="A401">
        <v>400</v>
      </c>
      <c r="B401">
        <v>25</v>
      </c>
      <c r="C401" s="25" t="s">
        <v>595</v>
      </c>
      <c r="D401" s="12">
        <v>13.075934214887063</v>
      </c>
      <c r="E401" s="14">
        <v>0.48973536385344807</v>
      </c>
      <c r="F401" s="7">
        <v>26.7</v>
      </c>
      <c r="G401" s="7">
        <f t="shared" si="280"/>
        <v>12.586198851033615</v>
      </c>
      <c r="H401" s="16">
        <f t="shared" si="281"/>
        <v>13.565669578740511</v>
      </c>
      <c r="I401" s="11">
        <f t="shared" si="275"/>
        <v>0.24177116993399661</v>
      </c>
      <c r="J401" s="39">
        <f t="shared" si="276"/>
        <v>9.0550999975279618E-3</v>
      </c>
      <c r="K401" s="39">
        <f t="shared" si="282"/>
        <v>110.43500350885131</v>
      </c>
      <c r="L401" s="39">
        <f t="shared" si="283"/>
        <v>0.23271606993646865</v>
      </c>
      <c r="M401" s="39">
        <f t="shared" si="284"/>
        <v>0.25082626993152457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>
        <v>1</v>
      </c>
      <c r="AB401" s="9">
        <v>0</v>
      </c>
      <c r="AC401" s="8">
        <v>0</v>
      </c>
      <c r="AD401" s="9">
        <v>0</v>
      </c>
      <c r="AE401" s="9">
        <v>1</v>
      </c>
      <c r="AF401" s="9">
        <v>0</v>
      </c>
      <c r="AG401" s="9">
        <v>0</v>
      </c>
      <c r="AH401" s="8">
        <v>11501</v>
      </c>
      <c r="AI401" s="9">
        <v>17</v>
      </c>
      <c r="AJ401" s="9">
        <f t="shared" ref="AJ401:AJ436" si="287">AH401-AI401-1</f>
        <v>11483</v>
      </c>
      <c r="AL401" s="7">
        <v>10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>
        <v>0</v>
      </c>
      <c r="AU401" s="9">
        <v>1</v>
      </c>
      <c r="AV401" s="31">
        <v>0</v>
      </c>
      <c r="AW401" s="9">
        <v>1</v>
      </c>
      <c r="AX401" s="9">
        <v>0</v>
      </c>
      <c r="AY401" s="31">
        <v>0</v>
      </c>
      <c r="AZ401" s="21">
        <v>2002</v>
      </c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285"/>
        <v>0.10799999999999998</v>
      </c>
      <c r="BF401" s="39">
        <v>0.64</v>
      </c>
      <c r="BG401" s="59">
        <v>0.33</v>
      </c>
      <c r="BH401" s="39" t="s">
        <v>433</v>
      </c>
      <c r="BI401" s="39" t="s">
        <v>433</v>
      </c>
      <c r="BJ401" s="39" t="s">
        <v>433</v>
      </c>
      <c r="BK401" s="39" t="s">
        <v>433</v>
      </c>
      <c r="BL401" s="39" t="s">
        <v>433</v>
      </c>
      <c r="BM401" s="57">
        <v>0.57999999999999996</v>
      </c>
      <c r="BN401" s="18">
        <v>0.42</v>
      </c>
      <c r="BO401">
        <v>1</v>
      </c>
      <c r="BP401" s="54">
        <v>0</v>
      </c>
      <c r="BQ401" t="s">
        <v>433</v>
      </c>
      <c r="BR401" s="54" t="s">
        <v>433</v>
      </c>
      <c r="BT401" s="18"/>
      <c r="BU401">
        <f t="shared" si="286"/>
        <v>0.52700000000000002</v>
      </c>
      <c r="BV401" s="18">
        <v>0.47299999999999998</v>
      </c>
      <c r="BW401" s="18" t="s">
        <v>214</v>
      </c>
      <c r="CD401" s="18"/>
      <c r="CG401" s="18"/>
      <c r="CJ401" s="25">
        <v>33.378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8">
        <v>0</v>
      </c>
      <c r="CS401">
        <v>0</v>
      </c>
      <c r="CT401">
        <v>0</v>
      </c>
      <c r="CU401">
        <v>1</v>
      </c>
      <c r="CV401" s="18">
        <v>0</v>
      </c>
      <c r="CW401">
        <v>0</v>
      </c>
      <c r="CX401">
        <v>0</v>
      </c>
      <c r="CY401">
        <v>0</v>
      </c>
      <c r="CZ401">
        <v>0</v>
      </c>
      <c r="DA401" s="18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 s="18">
        <v>1</v>
      </c>
      <c r="DN401" s="18"/>
      <c r="DS401" s="43" t="s">
        <v>397</v>
      </c>
    </row>
    <row r="402" spans="1:123" x14ac:dyDescent="0.25">
      <c r="A402">
        <v>401</v>
      </c>
      <c r="B402">
        <v>25</v>
      </c>
      <c r="C402" s="25" t="s">
        <v>595</v>
      </c>
      <c r="D402" s="12">
        <v>11.415729668510144</v>
      </c>
      <c r="E402" s="14">
        <v>0.44943817592559621</v>
      </c>
      <c r="F402" s="7">
        <v>25.400000000000002</v>
      </c>
      <c r="G402" s="7">
        <f t="shared" si="280"/>
        <v>10.966291492584547</v>
      </c>
      <c r="H402" s="16">
        <f t="shared" si="281"/>
        <v>11.86516784443574</v>
      </c>
      <c r="I402" s="11">
        <f t="shared" si="275"/>
        <v>0.2306408647800387</v>
      </c>
      <c r="J402" s="39">
        <f t="shared" si="276"/>
        <v>9.0803490070881371E-3</v>
      </c>
      <c r="K402" s="39">
        <f t="shared" si="282"/>
        <v>110.12792561380606</v>
      </c>
      <c r="L402" s="39">
        <f t="shared" si="283"/>
        <v>0.22156051577295055</v>
      </c>
      <c r="M402" s="39">
        <f t="shared" si="284"/>
        <v>0.23972121378712685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>
        <v>1</v>
      </c>
      <c r="AB402" s="9">
        <v>0</v>
      </c>
      <c r="AC402" s="8">
        <v>0</v>
      </c>
      <c r="AD402" s="9">
        <v>0</v>
      </c>
      <c r="AE402" s="9">
        <v>1</v>
      </c>
      <c r="AF402" s="9">
        <v>0</v>
      </c>
      <c r="AG402" s="9">
        <v>0</v>
      </c>
      <c r="AH402" s="8">
        <v>11501</v>
      </c>
      <c r="AI402" s="9">
        <v>17</v>
      </c>
      <c r="AJ402" s="9">
        <f t="shared" si="287"/>
        <v>11483</v>
      </c>
      <c r="AL402" s="7">
        <v>12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>
        <v>0</v>
      </c>
      <c r="AU402" s="9">
        <v>1</v>
      </c>
      <c r="AV402" s="31">
        <v>0</v>
      </c>
      <c r="AW402" s="9">
        <v>1</v>
      </c>
      <c r="AX402" s="9">
        <v>0</v>
      </c>
      <c r="AY402" s="31">
        <v>0</v>
      </c>
      <c r="AZ402" s="21">
        <v>2002</v>
      </c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285"/>
        <v>0.10799999999999998</v>
      </c>
      <c r="BF402" s="39">
        <v>0.64</v>
      </c>
      <c r="BG402" s="59">
        <v>0.33</v>
      </c>
      <c r="BH402" s="39" t="s">
        <v>433</v>
      </c>
      <c r="BI402" s="39" t="s">
        <v>433</v>
      </c>
      <c r="BJ402" s="39" t="s">
        <v>433</v>
      </c>
      <c r="BK402" s="39" t="s">
        <v>433</v>
      </c>
      <c r="BL402" s="39" t="s">
        <v>433</v>
      </c>
      <c r="BM402" s="57">
        <v>0.57999999999999996</v>
      </c>
      <c r="BN402" s="18">
        <v>0.42</v>
      </c>
      <c r="BO402">
        <v>1</v>
      </c>
      <c r="BP402" s="54">
        <v>0</v>
      </c>
      <c r="BQ402" t="s">
        <v>433</v>
      </c>
      <c r="BR402" s="54" t="s">
        <v>433</v>
      </c>
      <c r="BT402" s="18"/>
      <c r="BU402">
        <f t="shared" si="286"/>
        <v>0.52700000000000002</v>
      </c>
      <c r="BV402" s="18">
        <v>0.47299999999999998</v>
      </c>
      <c r="BW402" s="18" t="s">
        <v>214</v>
      </c>
      <c r="CD402" s="18"/>
      <c r="CG402" s="18"/>
      <c r="CJ402" s="25">
        <v>33.378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 s="18">
        <v>0</v>
      </c>
      <c r="CS402">
        <v>0</v>
      </c>
      <c r="CT402">
        <v>0</v>
      </c>
      <c r="CU402">
        <v>1</v>
      </c>
      <c r="CV402" s="18">
        <v>0</v>
      </c>
      <c r="CW402">
        <v>0</v>
      </c>
      <c r="CX402">
        <v>0</v>
      </c>
      <c r="CY402">
        <v>0</v>
      </c>
      <c r="CZ402">
        <v>0</v>
      </c>
      <c r="DA402" s="18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 s="18">
        <v>1</v>
      </c>
      <c r="DN402" s="18"/>
      <c r="DS402" s="43" t="s">
        <v>397</v>
      </c>
    </row>
    <row r="403" spans="1:123" x14ac:dyDescent="0.25">
      <c r="A403">
        <v>402</v>
      </c>
      <c r="B403">
        <v>25</v>
      </c>
      <c r="C403" s="25" t="s">
        <v>595</v>
      </c>
      <c r="D403" s="12">
        <v>15.619533555641452</v>
      </c>
      <c r="E403" s="14">
        <v>0.43793084735443316</v>
      </c>
      <c r="F403" s="7">
        <v>35.666666666666671</v>
      </c>
      <c r="G403" s="7">
        <f t="shared" si="280"/>
        <v>15.181602708287018</v>
      </c>
      <c r="H403" s="16">
        <f t="shared" si="281"/>
        <v>16.057464402995883</v>
      </c>
      <c r="I403" s="11">
        <f t="shared" si="275"/>
        <v>0.31580601670891845</v>
      </c>
      <c r="J403" s="39">
        <f t="shared" si="276"/>
        <v>8.8543743002500487E-3</v>
      </c>
      <c r="K403" s="39">
        <f t="shared" si="282"/>
        <v>112.93852801905605</v>
      </c>
      <c r="L403" s="39">
        <f t="shared" si="283"/>
        <v>0.3069516424086684</v>
      </c>
      <c r="M403" s="39">
        <f t="shared" si="284"/>
        <v>0.32466039100916849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>
        <v>1</v>
      </c>
      <c r="AB403" s="9">
        <v>0</v>
      </c>
      <c r="AC403" s="8">
        <v>0</v>
      </c>
      <c r="AD403" s="9">
        <v>0</v>
      </c>
      <c r="AE403" s="9">
        <v>1</v>
      </c>
      <c r="AF403" s="9">
        <v>0</v>
      </c>
      <c r="AG403" s="9">
        <v>0</v>
      </c>
      <c r="AH403" s="8">
        <v>11501</v>
      </c>
      <c r="AI403" s="9">
        <v>17</v>
      </c>
      <c r="AJ403" s="9">
        <f t="shared" si="287"/>
        <v>11483</v>
      </c>
      <c r="AL403" s="7">
        <v>14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>
        <v>0</v>
      </c>
      <c r="AU403" s="9">
        <v>1</v>
      </c>
      <c r="AV403" s="31">
        <v>0</v>
      </c>
      <c r="AW403" s="9">
        <v>1</v>
      </c>
      <c r="AX403" s="9">
        <v>0</v>
      </c>
      <c r="AY403" s="31">
        <v>0</v>
      </c>
      <c r="AZ403" s="21">
        <v>2002</v>
      </c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285"/>
        <v>0.10799999999999998</v>
      </c>
      <c r="BF403" s="39">
        <v>0.64</v>
      </c>
      <c r="BG403" s="59">
        <v>0.33</v>
      </c>
      <c r="BH403" s="39" t="s">
        <v>433</v>
      </c>
      <c r="BI403" s="39" t="s">
        <v>433</v>
      </c>
      <c r="BJ403" s="39" t="s">
        <v>433</v>
      </c>
      <c r="BK403" s="39" t="s">
        <v>433</v>
      </c>
      <c r="BL403" s="39" t="s">
        <v>433</v>
      </c>
      <c r="BM403" s="57">
        <v>0.57999999999999996</v>
      </c>
      <c r="BN403" s="18">
        <v>0.42</v>
      </c>
      <c r="BO403">
        <v>1</v>
      </c>
      <c r="BP403" s="54">
        <v>0</v>
      </c>
      <c r="BQ403" t="s">
        <v>433</v>
      </c>
      <c r="BR403" s="54" t="s">
        <v>433</v>
      </c>
      <c r="BT403" s="18"/>
      <c r="BU403">
        <f t="shared" si="286"/>
        <v>0.52700000000000002</v>
      </c>
      <c r="BV403" s="18">
        <v>0.47299999999999998</v>
      </c>
      <c r="BW403" s="18" t="s">
        <v>214</v>
      </c>
      <c r="CD403" s="18"/>
      <c r="CG403" s="18"/>
      <c r="CJ403" s="25">
        <v>33.378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18">
        <v>0</v>
      </c>
      <c r="CS403">
        <v>0</v>
      </c>
      <c r="CT403">
        <v>0</v>
      </c>
      <c r="CU403">
        <v>1</v>
      </c>
      <c r="CV403" s="18">
        <v>0</v>
      </c>
      <c r="CW403">
        <v>0</v>
      </c>
      <c r="CX403">
        <v>0</v>
      </c>
      <c r="CY403">
        <v>0</v>
      </c>
      <c r="CZ403">
        <v>0</v>
      </c>
      <c r="DA403" s="18">
        <v>0</v>
      </c>
      <c r="DB403">
        <v>0</v>
      </c>
      <c r="DC403">
        <v>0</v>
      </c>
      <c r="DD403">
        <v>1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 s="18">
        <v>1</v>
      </c>
      <c r="DN403" s="18"/>
      <c r="DS403" s="43" t="s">
        <v>397</v>
      </c>
    </row>
    <row r="404" spans="1:123" x14ac:dyDescent="0.25">
      <c r="A404">
        <v>403</v>
      </c>
      <c r="B404">
        <v>25</v>
      </c>
      <c r="C404" s="25" t="s">
        <v>595</v>
      </c>
      <c r="D404" s="12">
        <v>15.109416852657521</v>
      </c>
      <c r="E404" s="14">
        <v>0.3306218129684359</v>
      </c>
      <c r="F404" s="7">
        <v>45.7</v>
      </c>
      <c r="G404" s="7">
        <f t="shared" si="280"/>
        <v>14.778795039689085</v>
      </c>
      <c r="H404" s="16">
        <f t="shared" si="281"/>
        <v>15.440038665625957</v>
      </c>
      <c r="I404" s="11">
        <f t="shared" si="275"/>
        <v>0.39228566159909373</v>
      </c>
      <c r="J404" s="39">
        <f t="shared" si="276"/>
        <v>8.5839313260195563E-3</v>
      </c>
      <c r="K404" s="39">
        <f t="shared" si="282"/>
        <v>116.49673815176114</v>
      </c>
      <c r="L404" s="39">
        <f t="shared" si="283"/>
        <v>0.38370173027307419</v>
      </c>
      <c r="M404" s="39">
        <f t="shared" si="284"/>
        <v>0.40086959292511326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>
        <v>1</v>
      </c>
      <c r="AB404" s="9">
        <v>0</v>
      </c>
      <c r="AC404" s="8">
        <v>0</v>
      </c>
      <c r="AD404" s="9">
        <v>0</v>
      </c>
      <c r="AE404" s="9">
        <v>1</v>
      </c>
      <c r="AF404" s="9">
        <v>0</v>
      </c>
      <c r="AG404" s="9">
        <v>0</v>
      </c>
      <c r="AH404" s="8">
        <v>11501</v>
      </c>
      <c r="AI404" s="9">
        <v>17</v>
      </c>
      <c r="AJ404" s="9">
        <f t="shared" si="287"/>
        <v>11483</v>
      </c>
      <c r="AL404" s="7">
        <v>16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>
        <v>0</v>
      </c>
      <c r="AU404" s="9">
        <v>1</v>
      </c>
      <c r="AV404" s="31">
        <v>0</v>
      </c>
      <c r="AW404" s="9">
        <v>1</v>
      </c>
      <c r="AX404" s="9">
        <v>0</v>
      </c>
      <c r="AY404" s="31">
        <v>0</v>
      </c>
      <c r="AZ404" s="21">
        <v>2002</v>
      </c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285"/>
        <v>0.10799999999999998</v>
      </c>
      <c r="BF404" s="39">
        <v>0.64</v>
      </c>
      <c r="BG404" s="59">
        <v>0.33</v>
      </c>
      <c r="BH404" s="39" t="s">
        <v>433</v>
      </c>
      <c r="BI404" s="39" t="s">
        <v>433</v>
      </c>
      <c r="BJ404" s="39" t="s">
        <v>433</v>
      </c>
      <c r="BK404" s="39" t="s">
        <v>433</v>
      </c>
      <c r="BL404" s="39" t="s">
        <v>433</v>
      </c>
      <c r="BM404" s="57">
        <v>0.57999999999999996</v>
      </c>
      <c r="BN404" s="18">
        <v>0.42</v>
      </c>
      <c r="BO404">
        <v>1</v>
      </c>
      <c r="BP404" s="54">
        <v>0</v>
      </c>
      <c r="BQ404" t="s">
        <v>433</v>
      </c>
      <c r="BR404" s="54" t="s">
        <v>433</v>
      </c>
      <c r="BT404" s="18"/>
      <c r="BU404">
        <f t="shared" si="286"/>
        <v>0.52700000000000002</v>
      </c>
      <c r="BV404" s="18">
        <v>0.47299999999999998</v>
      </c>
      <c r="BW404" s="18" t="s">
        <v>214</v>
      </c>
      <c r="CD404" s="18"/>
      <c r="CG404" s="18"/>
      <c r="CJ404" s="25">
        <v>33.378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 s="18">
        <v>0</v>
      </c>
      <c r="CS404">
        <v>0</v>
      </c>
      <c r="CT404">
        <v>0</v>
      </c>
      <c r="CU404">
        <v>1</v>
      </c>
      <c r="CV404" s="18">
        <v>0</v>
      </c>
      <c r="CW404">
        <v>0</v>
      </c>
      <c r="CX404">
        <v>0</v>
      </c>
      <c r="CY404">
        <v>0</v>
      </c>
      <c r="CZ404">
        <v>0</v>
      </c>
      <c r="DA404" s="18">
        <v>0</v>
      </c>
      <c r="DB404">
        <v>0</v>
      </c>
      <c r="DC404">
        <v>0</v>
      </c>
      <c r="DD404">
        <v>1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</v>
      </c>
      <c r="DL404" s="18">
        <v>1</v>
      </c>
      <c r="DN404" s="18"/>
      <c r="DS404" s="43" t="s">
        <v>397</v>
      </c>
    </row>
    <row r="405" spans="1:123" x14ac:dyDescent="0.25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" si="288">D405/E405</f>
        <v>16.600000000000001</v>
      </c>
      <c r="G405" s="7">
        <f t="shared" si="280"/>
        <v>15.600000000000001</v>
      </c>
      <c r="H405" s="16">
        <f t="shared" si="281"/>
        <v>17.600000000000001</v>
      </c>
      <c r="I405" s="11">
        <f t="shared" si="275"/>
        <v>0.34745373685855596</v>
      </c>
      <c r="J405" s="39">
        <f t="shared" si="276"/>
        <v>2.0930948003527464E-2</v>
      </c>
      <c r="K405" s="39">
        <f t="shared" si="282"/>
        <v>47.776144674931651</v>
      </c>
      <c r="L405" s="39">
        <f t="shared" si="283"/>
        <v>0.3265227888550285</v>
      </c>
      <c r="M405" s="39">
        <f t="shared" si="284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>
        <v>1</v>
      </c>
      <c r="AB405" s="9">
        <v>0</v>
      </c>
      <c r="AC405" s="8">
        <v>0</v>
      </c>
      <c r="AD405" s="9">
        <v>0</v>
      </c>
      <c r="AE405" s="9">
        <v>1</v>
      </c>
      <c r="AF405" s="9">
        <v>0</v>
      </c>
      <c r="AG405" s="9">
        <v>0</v>
      </c>
      <c r="AH405" s="8">
        <v>2018</v>
      </c>
      <c r="AI405" s="9">
        <v>10</v>
      </c>
      <c r="AJ405" s="9">
        <f t="shared" si="287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>
        <v>0</v>
      </c>
      <c r="AU405" s="9">
        <v>1</v>
      </c>
      <c r="AV405" s="31">
        <v>0</v>
      </c>
      <c r="AW405" s="9">
        <v>1</v>
      </c>
      <c r="AX405" s="9">
        <v>0</v>
      </c>
      <c r="AY405" s="31">
        <v>0</v>
      </c>
      <c r="AZ405" s="21">
        <v>2002</v>
      </c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285"/>
        <v>0.127</v>
      </c>
      <c r="BF405" s="39">
        <v>0.33</v>
      </c>
      <c r="BG405" s="59">
        <v>0.64</v>
      </c>
      <c r="BH405" s="39" t="s">
        <v>433</v>
      </c>
      <c r="BI405" s="39" t="s">
        <v>433</v>
      </c>
      <c r="BJ405" s="39" t="s">
        <v>433</v>
      </c>
      <c r="BK405" s="39" t="s">
        <v>433</v>
      </c>
      <c r="BL405" s="39" t="s">
        <v>433</v>
      </c>
      <c r="BM405" s="57">
        <v>0.16</v>
      </c>
      <c r="BN405" s="18">
        <v>0.84</v>
      </c>
      <c r="BO405">
        <v>0</v>
      </c>
      <c r="BP405" s="54">
        <v>1</v>
      </c>
      <c r="BQ405" t="s">
        <v>433</v>
      </c>
      <c r="BR405" s="54" t="s">
        <v>433</v>
      </c>
      <c r="BT405" s="18"/>
      <c r="BU405">
        <f t="shared" si="286"/>
        <v>0.499</v>
      </c>
      <c r="BV405" s="18">
        <v>0.501</v>
      </c>
      <c r="BW405" s="18" t="s">
        <v>214</v>
      </c>
      <c r="CD405" s="18"/>
      <c r="CG405" s="18"/>
      <c r="CJ405" s="25">
        <v>32.451999999999998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18">
        <v>0</v>
      </c>
      <c r="CS405">
        <v>0</v>
      </c>
      <c r="CT405">
        <v>0</v>
      </c>
      <c r="CU405">
        <v>1</v>
      </c>
      <c r="CV405" s="18">
        <v>0</v>
      </c>
      <c r="CW405">
        <v>0</v>
      </c>
      <c r="CX405">
        <v>0</v>
      </c>
      <c r="CY405">
        <v>0</v>
      </c>
      <c r="CZ405">
        <v>0</v>
      </c>
      <c r="DA405" s="18">
        <v>0</v>
      </c>
      <c r="DB405">
        <v>0</v>
      </c>
      <c r="DC405">
        <v>0</v>
      </c>
      <c r="DD405">
        <v>1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 s="18">
        <v>1</v>
      </c>
      <c r="DN405" s="18"/>
      <c r="DS405" s="43" t="s">
        <v>397</v>
      </c>
    </row>
    <row r="406" spans="1:123" x14ac:dyDescent="0.25">
      <c r="A406">
        <v>405</v>
      </c>
      <c r="B406">
        <v>25</v>
      </c>
      <c r="C406" s="25" t="s">
        <v>595</v>
      </c>
      <c r="D406" s="12">
        <v>0.18547806908248976</v>
      </c>
      <c r="E406" s="14">
        <v>7.050335959275926E-2</v>
      </c>
      <c r="F406" s="7">
        <v>2.6307692307692307</v>
      </c>
      <c r="G406" s="7">
        <f t="shared" si="280"/>
        <v>0.1149747094897305</v>
      </c>
      <c r="H406" s="16">
        <f t="shared" si="281"/>
        <v>0.25598142867524903</v>
      </c>
      <c r="I406" s="11">
        <f t="shared" si="275"/>
        <v>5.8724269196420077E-2</v>
      </c>
      <c r="J406" s="39">
        <f t="shared" si="276"/>
        <v>2.2322090630218158E-2</v>
      </c>
      <c r="K406" s="39">
        <f t="shared" si="282"/>
        <v>44.79867126093766</v>
      </c>
      <c r="L406" s="39">
        <f t="shared" si="283"/>
        <v>3.6402178566201919E-2</v>
      </c>
      <c r="M406" s="39">
        <f t="shared" si="284"/>
        <v>8.1046359826638242E-2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>
        <v>1</v>
      </c>
      <c r="AB406" s="9">
        <v>0</v>
      </c>
      <c r="AC406" s="8">
        <v>0</v>
      </c>
      <c r="AD406" s="9">
        <v>0</v>
      </c>
      <c r="AE406" s="9">
        <v>1</v>
      </c>
      <c r="AF406" s="9">
        <v>0</v>
      </c>
      <c r="AG406" s="9">
        <v>0</v>
      </c>
      <c r="AH406" s="8">
        <v>2018</v>
      </c>
      <c r="AI406" s="9">
        <v>17</v>
      </c>
      <c r="AJ406" s="9">
        <f t="shared" si="287"/>
        <v>2000</v>
      </c>
      <c r="AL406" s="7">
        <v>5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>
        <v>0</v>
      </c>
      <c r="AU406" s="9">
        <v>1</v>
      </c>
      <c r="AV406" s="31">
        <v>0</v>
      </c>
      <c r="AW406" s="9">
        <v>1</v>
      </c>
      <c r="AX406" s="9">
        <v>0</v>
      </c>
      <c r="AY406" s="31">
        <v>0</v>
      </c>
      <c r="AZ406" s="21">
        <v>2002</v>
      </c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289">1-(SUM(BB406:BD406))</f>
        <v>0.127</v>
      </c>
      <c r="BF406" s="39">
        <v>0.33</v>
      </c>
      <c r="BG406" s="59">
        <v>0.64</v>
      </c>
      <c r="BH406" s="39" t="s">
        <v>433</v>
      </c>
      <c r="BI406" s="39" t="s">
        <v>433</v>
      </c>
      <c r="BJ406" s="39" t="s">
        <v>433</v>
      </c>
      <c r="BK406" s="39" t="s">
        <v>433</v>
      </c>
      <c r="BL406" s="39" t="s">
        <v>433</v>
      </c>
      <c r="BM406" s="57">
        <v>0.16</v>
      </c>
      <c r="BN406" s="18">
        <v>0.84</v>
      </c>
      <c r="BO406">
        <v>0</v>
      </c>
      <c r="BP406" s="54">
        <v>1</v>
      </c>
      <c r="BQ406" t="s">
        <v>433</v>
      </c>
      <c r="BR406" s="54" t="s">
        <v>433</v>
      </c>
      <c r="BT406" s="18"/>
      <c r="BU406">
        <f t="shared" si="286"/>
        <v>0.499</v>
      </c>
      <c r="BV406" s="18">
        <v>0.501</v>
      </c>
      <c r="BW406" s="18" t="s">
        <v>214</v>
      </c>
      <c r="CD406" s="18"/>
      <c r="CG406" s="18"/>
      <c r="CJ406" s="25">
        <v>32.451999999999998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 s="18">
        <v>0</v>
      </c>
      <c r="CS406">
        <v>0</v>
      </c>
      <c r="CT406">
        <v>0</v>
      </c>
      <c r="CU406">
        <v>1</v>
      </c>
      <c r="CV406" s="18">
        <v>0</v>
      </c>
      <c r="CW406">
        <v>0</v>
      </c>
      <c r="CX406">
        <v>0</v>
      </c>
      <c r="CY406">
        <v>0</v>
      </c>
      <c r="CZ406">
        <v>0</v>
      </c>
      <c r="DA406" s="18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 s="18">
        <v>1</v>
      </c>
      <c r="DN406" s="18"/>
      <c r="DS406" s="43" t="s">
        <v>397</v>
      </c>
    </row>
    <row r="407" spans="1:123" x14ac:dyDescent="0.25">
      <c r="A407">
        <v>406</v>
      </c>
      <c r="B407">
        <v>25</v>
      </c>
      <c r="C407" s="25" t="s">
        <v>595</v>
      </c>
      <c r="D407" s="12">
        <v>17.998457404788315</v>
      </c>
      <c r="E407" s="14">
        <v>2.6302547355640549</v>
      </c>
      <c r="F407" s="7">
        <v>6.8428571428571416</v>
      </c>
      <c r="G407" s="7">
        <f t="shared" si="280"/>
        <v>15.36820266922426</v>
      </c>
      <c r="H407" s="16">
        <f t="shared" si="281"/>
        <v>20.62871214035237</v>
      </c>
      <c r="I407" s="11">
        <f t="shared" si="275"/>
        <v>0.15125061508817442</v>
      </c>
      <c r="J407" s="39">
        <f t="shared" si="276"/>
        <v>2.2103430179900234E-2</v>
      </c>
      <c r="K407" s="39">
        <f t="shared" si="282"/>
        <v>45.241846711618116</v>
      </c>
      <c r="L407" s="39">
        <f t="shared" si="283"/>
        <v>0.12914718490827418</v>
      </c>
      <c r="M407" s="39">
        <f t="shared" si="284"/>
        <v>0.17335404526807466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>
        <v>1</v>
      </c>
      <c r="AB407" s="9">
        <v>0</v>
      </c>
      <c r="AC407" s="8">
        <v>0</v>
      </c>
      <c r="AD407" s="9">
        <v>0</v>
      </c>
      <c r="AE407" s="9">
        <v>1</v>
      </c>
      <c r="AF407" s="9">
        <v>0</v>
      </c>
      <c r="AG407" s="9">
        <v>0</v>
      </c>
      <c r="AH407" s="8">
        <v>2018</v>
      </c>
      <c r="AI407" s="9">
        <v>17</v>
      </c>
      <c r="AJ407" s="9">
        <f t="shared" si="287"/>
        <v>2000</v>
      </c>
      <c r="AL407" s="7">
        <v>8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>
        <v>0</v>
      </c>
      <c r="AU407" s="9">
        <v>1</v>
      </c>
      <c r="AV407" s="31">
        <v>0</v>
      </c>
      <c r="AW407" s="9">
        <v>1</v>
      </c>
      <c r="AX407" s="9">
        <v>0</v>
      </c>
      <c r="AY407" s="31">
        <v>0</v>
      </c>
      <c r="AZ407" s="21">
        <v>2002</v>
      </c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289"/>
        <v>0.127</v>
      </c>
      <c r="BF407" s="39">
        <v>0.33</v>
      </c>
      <c r="BG407" s="59">
        <v>0.64</v>
      </c>
      <c r="BH407" s="39" t="s">
        <v>433</v>
      </c>
      <c r="BI407" s="39" t="s">
        <v>433</v>
      </c>
      <c r="BJ407" s="39" t="s">
        <v>433</v>
      </c>
      <c r="BK407" s="39" t="s">
        <v>433</v>
      </c>
      <c r="BL407" s="39" t="s">
        <v>433</v>
      </c>
      <c r="BM407" s="57">
        <v>0.16</v>
      </c>
      <c r="BN407" s="18">
        <v>0.84</v>
      </c>
      <c r="BO407">
        <v>0</v>
      </c>
      <c r="BP407" s="54">
        <v>1</v>
      </c>
      <c r="BQ407" t="s">
        <v>433</v>
      </c>
      <c r="BR407" s="54" t="s">
        <v>433</v>
      </c>
      <c r="BT407" s="18"/>
      <c r="BU407">
        <f t="shared" si="286"/>
        <v>0.499</v>
      </c>
      <c r="BV407" s="18">
        <v>0.501</v>
      </c>
      <c r="BW407" s="18" t="s">
        <v>214</v>
      </c>
      <c r="CD407" s="18"/>
      <c r="CG407" s="18"/>
      <c r="CJ407" s="25">
        <v>32.451999999999998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 s="18">
        <v>0</v>
      </c>
      <c r="CS407">
        <v>0</v>
      </c>
      <c r="CT407">
        <v>0</v>
      </c>
      <c r="CU407">
        <v>1</v>
      </c>
      <c r="CV407" s="18">
        <v>0</v>
      </c>
      <c r="CW407">
        <v>0</v>
      </c>
      <c r="CX407">
        <v>0</v>
      </c>
      <c r="CY407">
        <v>0</v>
      </c>
      <c r="CZ407">
        <v>0</v>
      </c>
      <c r="DA407" s="18">
        <v>0</v>
      </c>
      <c r="DB407">
        <v>0</v>
      </c>
      <c r="DC407">
        <v>0</v>
      </c>
      <c r="DD407">
        <v>1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</v>
      </c>
      <c r="DL407" s="18">
        <v>1</v>
      </c>
      <c r="DN407" s="18"/>
      <c r="DS407" s="43" t="s">
        <v>397</v>
      </c>
    </row>
    <row r="408" spans="1:123" x14ac:dyDescent="0.25">
      <c r="A408">
        <v>407</v>
      </c>
      <c r="B408">
        <v>25</v>
      </c>
      <c r="C408" s="25" t="s">
        <v>595</v>
      </c>
      <c r="D408" s="12">
        <v>25.814803615404159</v>
      </c>
      <c r="E408" s="14">
        <v>2.0583232118594679</v>
      </c>
      <c r="F408" s="7">
        <v>12.541666666666666</v>
      </c>
      <c r="G408" s="7">
        <f t="shared" si="280"/>
        <v>23.756480403544693</v>
      </c>
      <c r="H408" s="16">
        <f t="shared" si="281"/>
        <v>27.873126827263626</v>
      </c>
      <c r="I408" s="11">
        <f t="shared" si="275"/>
        <v>0.27002293046576498</v>
      </c>
      <c r="J408" s="39">
        <f t="shared" si="276"/>
        <v>2.1530067545443055E-2</v>
      </c>
      <c r="K408" s="39">
        <f t="shared" si="282"/>
        <v>46.446672677144242</v>
      </c>
      <c r="L408" s="39">
        <f t="shared" si="283"/>
        <v>0.24849286292032191</v>
      </c>
      <c r="M408" s="39">
        <f t="shared" si="284"/>
        <v>0.29155299801120804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>
        <v>1</v>
      </c>
      <c r="AB408" s="9">
        <v>0</v>
      </c>
      <c r="AC408" s="8">
        <v>0</v>
      </c>
      <c r="AD408" s="9">
        <v>0</v>
      </c>
      <c r="AE408" s="9">
        <v>1</v>
      </c>
      <c r="AF408" s="9">
        <v>0</v>
      </c>
      <c r="AG408" s="9">
        <v>0</v>
      </c>
      <c r="AH408" s="8">
        <v>2018</v>
      </c>
      <c r="AI408" s="9">
        <v>17</v>
      </c>
      <c r="AJ408" s="9">
        <f t="shared" si="287"/>
        <v>2000</v>
      </c>
      <c r="AL408" s="7">
        <v>10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>
        <v>0</v>
      </c>
      <c r="AU408" s="9">
        <v>1</v>
      </c>
      <c r="AV408" s="31">
        <v>0</v>
      </c>
      <c r="AW408" s="9">
        <v>1</v>
      </c>
      <c r="AX408" s="9">
        <v>0</v>
      </c>
      <c r="AY408" s="31">
        <v>0</v>
      </c>
      <c r="AZ408" s="21">
        <v>2002</v>
      </c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289"/>
        <v>0.127</v>
      </c>
      <c r="BF408" s="39">
        <v>0.33</v>
      </c>
      <c r="BG408" s="59">
        <v>0.64</v>
      </c>
      <c r="BH408" s="39" t="s">
        <v>433</v>
      </c>
      <c r="BI408" s="39" t="s">
        <v>433</v>
      </c>
      <c r="BJ408" s="39" t="s">
        <v>433</v>
      </c>
      <c r="BK408" s="39" t="s">
        <v>433</v>
      </c>
      <c r="BL408" s="39" t="s">
        <v>433</v>
      </c>
      <c r="BM408" s="57">
        <v>0.16</v>
      </c>
      <c r="BN408" s="18">
        <v>0.84</v>
      </c>
      <c r="BO408">
        <v>0</v>
      </c>
      <c r="BP408" s="54">
        <v>1</v>
      </c>
      <c r="BQ408" t="s">
        <v>433</v>
      </c>
      <c r="BR408" s="54" t="s">
        <v>433</v>
      </c>
      <c r="BT408" s="18"/>
      <c r="BU408">
        <f t="shared" si="286"/>
        <v>0.499</v>
      </c>
      <c r="BV408" s="18">
        <v>0.501</v>
      </c>
      <c r="BW408" s="18" t="s">
        <v>214</v>
      </c>
      <c r="CD408" s="18"/>
      <c r="CG408" s="18"/>
      <c r="CJ408" s="25">
        <v>32.451999999999998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 s="18">
        <v>0</v>
      </c>
      <c r="CS408">
        <v>0</v>
      </c>
      <c r="CT408">
        <v>0</v>
      </c>
      <c r="CU408">
        <v>1</v>
      </c>
      <c r="CV408" s="18">
        <v>0</v>
      </c>
      <c r="CW408">
        <v>0</v>
      </c>
      <c r="CX408">
        <v>0</v>
      </c>
      <c r="CY408">
        <v>0</v>
      </c>
      <c r="CZ408">
        <v>0</v>
      </c>
      <c r="DA408" s="18">
        <v>0</v>
      </c>
      <c r="DB408">
        <v>0</v>
      </c>
      <c r="DC408">
        <v>0</v>
      </c>
      <c r="DD408">
        <v>1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 s="18">
        <v>1</v>
      </c>
      <c r="DN408" s="18"/>
      <c r="DS408" s="43" t="s">
        <v>397</v>
      </c>
    </row>
    <row r="409" spans="1:123" x14ac:dyDescent="0.25">
      <c r="A409">
        <v>408</v>
      </c>
      <c r="B409">
        <v>25</v>
      </c>
      <c r="C409" s="25" t="s">
        <v>595</v>
      </c>
      <c r="D409" s="12">
        <v>16.561693659668308</v>
      </c>
      <c r="E409" s="14">
        <v>1.0783522730115012</v>
      </c>
      <c r="F409" s="7">
        <v>15.358333333333334</v>
      </c>
      <c r="G409" s="7">
        <f t="shared" si="280"/>
        <v>15.483341386656807</v>
      </c>
      <c r="H409" s="16">
        <f t="shared" si="281"/>
        <v>17.640045932679808</v>
      </c>
      <c r="I409" s="11">
        <f t="shared" si="275"/>
        <v>0.32480297517394524</v>
      </c>
      <c r="J409" s="39">
        <f t="shared" si="276"/>
        <v>2.1148321769329046E-2</v>
      </c>
      <c r="K409" s="39">
        <f t="shared" si="282"/>
        <v>47.285075899037928</v>
      </c>
      <c r="L409" s="39">
        <f t="shared" si="283"/>
        <v>0.30365465340461617</v>
      </c>
      <c r="M409" s="39">
        <f t="shared" si="284"/>
        <v>0.34595129694327431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>
        <v>1</v>
      </c>
      <c r="AB409" s="9">
        <v>0</v>
      </c>
      <c r="AC409" s="8">
        <v>0</v>
      </c>
      <c r="AD409" s="9">
        <v>0</v>
      </c>
      <c r="AE409" s="9">
        <v>1</v>
      </c>
      <c r="AF409" s="9">
        <v>0</v>
      </c>
      <c r="AG409" s="9">
        <v>0</v>
      </c>
      <c r="AH409" s="8">
        <v>2018</v>
      </c>
      <c r="AI409" s="9">
        <v>17</v>
      </c>
      <c r="AJ409" s="9">
        <f t="shared" si="287"/>
        <v>2000</v>
      </c>
      <c r="AL409" s="7">
        <v>12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>
        <v>0</v>
      </c>
      <c r="AU409" s="9">
        <v>1</v>
      </c>
      <c r="AV409" s="31">
        <v>0</v>
      </c>
      <c r="AW409" s="9">
        <v>1</v>
      </c>
      <c r="AX409" s="9">
        <v>0</v>
      </c>
      <c r="AY409" s="31">
        <v>0</v>
      </c>
      <c r="AZ409" s="21">
        <v>2002</v>
      </c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289"/>
        <v>0.127</v>
      </c>
      <c r="BF409" s="39">
        <v>0.33</v>
      </c>
      <c r="BG409" s="59">
        <v>0.64</v>
      </c>
      <c r="BH409" s="39" t="s">
        <v>433</v>
      </c>
      <c r="BI409" s="39" t="s">
        <v>433</v>
      </c>
      <c r="BJ409" s="39" t="s">
        <v>433</v>
      </c>
      <c r="BK409" s="39" t="s">
        <v>433</v>
      </c>
      <c r="BL409" s="39" t="s">
        <v>433</v>
      </c>
      <c r="BM409" s="57">
        <v>0.16</v>
      </c>
      <c r="BN409" s="18">
        <v>0.84</v>
      </c>
      <c r="BO409">
        <v>0</v>
      </c>
      <c r="BP409" s="54">
        <v>1</v>
      </c>
      <c r="BQ409" t="s">
        <v>433</v>
      </c>
      <c r="BR409" s="54" t="s">
        <v>433</v>
      </c>
      <c r="BT409" s="18"/>
      <c r="BU409">
        <f t="shared" si="286"/>
        <v>0.499</v>
      </c>
      <c r="BV409" s="18">
        <v>0.501</v>
      </c>
      <c r="BW409" s="18" t="s">
        <v>214</v>
      </c>
      <c r="CD409" s="18"/>
      <c r="CG409" s="18"/>
      <c r="CJ409" s="25">
        <v>32.451999999999998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 s="18">
        <v>0</v>
      </c>
      <c r="CS409">
        <v>0</v>
      </c>
      <c r="CT409">
        <v>0</v>
      </c>
      <c r="CU409">
        <v>1</v>
      </c>
      <c r="CV409" s="18">
        <v>0</v>
      </c>
      <c r="CW409">
        <v>0</v>
      </c>
      <c r="CX409">
        <v>0</v>
      </c>
      <c r="CY409">
        <v>0</v>
      </c>
      <c r="CZ409">
        <v>0</v>
      </c>
      <c r="DA409" s="18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 s="18">
        <v>1</v>
      </c>
      <c r="DN409" s="18"/>
      <c r="DS409" s="43" t="s">
        <v>397</v>
      </c>
    </row>
    <row r="410" spans="1:123" x14ac:dyDescent="0.25">
      <c r="A410">
        <v>409</v>
      </c>
      <c r="B410">
        <v>25</v>
      </c>
      <c r="C410" s="25" t="s">
        <v>595</v>
      </c>
      <c r="D410" s="12">
        <v>22.289111751969436</v>
      </c>
      <c r="E410" s="14">
        <v>1.0687891424222484</v>
      </c>
      <c r="F410" s="7">
        <v>20.854545454545455</v>
      </c>
      <c r="G410" s="7">
        <f t="shared" si="280"/>
        <v>21.220322609547189</v>
      </c>
      <c r="H410" s="16">
        <f t="shared" si="281"/>
        <v>23.357900894391683</v>
      </c>
      <c r="I410" s="11">
        <f t="shared" si="275"/>
        <v>0.42262879884855603</v>
      </c>
      <c r="J410" s="39">
        <f t="shared" si="276"/>
        <v>2.0265548331883678E-2</v>
      </c>
      <c r="K410" s="39">
        <f t="shared" si="282"/>
        <v>49.34482815975452</v>
      </c>
      <c r="L410" s="39">
        <f t="shared" si="283"/>
        <v>0.40236325051667238</v>
      </c>
      <c r="M410" s="39">
        <f t="shared" si="284"/>
        <v>0.44289434718043968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>
        <v>1</v>
      </c>
      <c r="AB410" s="9">
        <v>0</v>
      </c>
      <c r="AC410" s="8">
        <v>0</v>
      </c>
      <c r="AD410" s="9">
        <v>0</v>
      </c>
      <c r="AE410" s="9">
        <v>1</v>
      </c>
      <c r="AF410" s="9">
        <v>0</v>
      </c>
      <c r="AG410" s="9">
        <v>0</v>
      </c>
      <c r="AH410" s="8">
        <v>2018</v>
      </c>
      <c r="AI410" s="9">
        <v>17</v>
      </c>
      <c r="AJ410" s="9">
        <f t="shared" si="287"/>
        <v>2000</v>
      </c>
      <c r="AL410" s="7">
        <v>14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>
        <v>0</v>
      </c>
      <c r="AU410" s="9">
        <v>1</v>
      </c>
      <c r="AV410" s="31">
        <v>0</v>
      </c>
      <c r="AW410" s="9">
        <v>1</v>
      </c>
      <c r="AX410" s="9">
        <v>0</v>
      </c>
      <c r="AY410" s="31">
        <v>0</v>
      </c>
      <c r="AZ410" s="21">
        <v>2002</v>
      </c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289"/>
        <v>0.127</v>
      </c>
      <c r="BF410" s="39">
        <v>0.33</v>
      </c>
      <c r="BG410" s="59">
        <v>0.64</v>
      </c>
      <c r="BH410" s="39" t="s">
        <v>433</v>
      </c>
      <c r="BI410" s="39" t="s">
        <v>433</v>
      </c>
      <c r="BJ410" s="39" t="s">
        <v>433</v>
      </c>
      <c r="BK410" s="39" t="s">
        <v>433</v>
      </c>
      <c r="BL410" s="39" t="s">
        <v>433</v>
      </c>
      <c r="BM410" s="57">
        <v>0.16</v>
      </c>
      <c r="BN410" s="18">
        <v>0.84</v>
      </c>
      <c r="BO410">
        <v>0</v>
      </c>
      <c r="BP410" s="54">
        <v>1</v>
      </c>
      <c r="BQ410" t="s">
        <v>433</v>
      </c>
      <c r="BR410" s="54" t="s">
        <v>433</v>
      </c>
      <c r="BT410" s="18"/>
      <c r="BU410">
        <f t="shared" si="286"/>
        <v>0.499</v>
      </c>
      <c r="BV410" s="18">
        <v>0.501</v>
      </c>
      <c r="BW410" s="18" t="s">
        <v>214</v>
      </c>
      <c r="CD410" s="18"/>
      <c r="CG410" s="18"/>
      <c r="CJ410" s="25">
        <v>32.451999999999998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8">
        <v>0</v>
      </c>
      <c r="CS410">
        <v>0</v>
      </c>
      <c r="CT410">
        <v>0</v>
      </c>
      <c r="CU410">
        <v>1</v>
      </c>
      <c r="CV410" s="18">
        <v>0</v>
      </c>
      <c r="CW410">
        <v>0</v>
      </c>
      <c r="CX410">
        <v>0</v>
      </c>
      <c r="CY410">
        <v>0</v>
      </c>
      <c r="CZ410">
        <v>0</v>
      </c>
      <c r="DA410" s="18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 s="18">
        <v>1</v>
      </c>
      <c r="DN410" s="18"/>
      <c r="DS410" s="43" t="s">
        <v>397</v>
      </c>
    </row>
    <row r="411" spans="1:123" x14ac:dyDescent="0.25">
      <c r="A411">
        <v>410</v>
      </c>
      <c r="B411">
        <v>25</v>
      </c>
      <c r="C411" s="25" t="s">
        <v>595</v>
      </c>
      <c r="D411" s="12">
        <v>29.217759563620561</v>
      </c>
      <c r="E411" s="14">
        <v>1.1048310594700108</v>
      </c>
      <c r="F411" s="7">
        <v>26.445454545454545</v>
      </c>
      <c r="G411" s="7">
        <f t="shared" si="280"/>
        <v>28.112928504150549</v>
      </c>
      <c r="H411" s="16">
        <f t="shared" si="281"/>
        <v>30.322590623090573</v>
      </c>
      <c r="I411" s="11">
        <f t="shared" si="275"/>
        <v>0.50900314512121547</v>
      </c>
      <c r="J411" s="39">
        <f t="shared" si="276"/>
        <v>1.9247282902486663E-2</v>
      </c>
      <c r="K411" s="39">
        <f t="shared" si="282"/>
        <v>51.955385342769837</v>
      </c>
      <c r="L411" s="39">
        <f t="shared" si="283"/>
        <v>0.4897558622187288</v>
      </c>
      <c r="M411" s="39">
        <f t="shared" si="284"/>
        <v>0.52825042802370215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>
        <v>1</v>
      </c>
      <c r="AB411" s="9">
        <v>0</v>
      </c>
      <c r="AC411" s="8">
        <v>0</v>
      </c>
      <c r="AD411" s="9">
        <v>0</v>
      </c>
      <c r="AE411" s="9">
        <v>1</v>
      </c>
      <c r="AF411" s="9">
        <v>0</v>
      </c>
      <c r="AG411" s="9">
        <v>0</v>
      </c>
      <c r="AH411" s="8">
        <v>2018</v>
      </c>
      <c r="AI411" s="9">
        <v>17</v>
      </c>
      <c r="AJ411" s="9">
        <f t="shared" si="287"/>
        <v>2000</v>
      </c>
      <c r="AL411" s="7">
        <v>16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>
        <v>0</v>
      </c>
      <c r="AU411" s="9">
        <v>1</v>
      </c>
      <c r="AV411" s="31">
        <v>0</v>
      </c>
      <c r="AW411" s="9">
        <v>1</v>
      </c>
      <c r="AX411" s="9">
        <v>0</v>
      </c>
      <c r="AY411" s="31">
        <v>0</v>
      </c>
      <c r="AZ411" s="21">
        <v>2002</v>
      </c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290">1-(SUM(BB411:BD411))</f>
        <v>0.127</v>
      </c>
      <c r="BF411" s="39">
        <v>0.33</v>
      </c>
      <c r="BG411" s="59">
        <v>0.64</v>
      </c>
      <c r="BH411" s="39" t="s">
        <v>433</v>
      </c>
      <c r="BI411" s="39" t="s">
        <v>433</v>
      </c>
      <c r="BJ411" s="39" t="s">
        <v>433</v>
      </c>
      <c r="BK411" s="39" t="s">
        <v>433</v>
      </c>
      <c r="BL411" s="39" t="s">
        <v>433</v>
      </c>
      <c r="BM411" s="57">
        <v>0.16</v>
      </c>
      <c r="BN411" s="18">
        <v>0.84</v>
      </c>
      <c r="BO411">
        <v>0</v>
      </c>
      <c r="BP411" s="54">
        <v>1</v>
      </c>
      <c r="BQ411" t="s">
        <v>433</v>
      </c>
      <c r="BR411" s="54" t="s">
        <v>433</v>
      </c>
      <c r="BT411" s="18"/>
      <c r="BU411">
        <f t="shared" si="286"/>
        <v>0.499</v>
      </c>
      <c r="BV411" s="18">
        <v>0.501</v>
      </c>
      <c r="BW411" s="18" t="s">
        <v>214</v>
      </c>
      <c r="CD411" s="18"/>
      <c r="CG411" s="18"/>
      <c r="CJ411" s="25">
        <v>32.451999999999998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 s="18">
        <v>0</v>
      </c>
      <c r="CS411">
        <v>0</v>
      </c>
      <c r="CT411">
        <v>0</v>
      </c>
      <c r="CU411">
        <v>1</v>
      </c>
      <c r="CV411" s="18">
        <v>0</v>
      </c>
      <c r="CW411">
        <v>0</v>
      </c>
      <c r="CX411">
        <v>0</v>
      </c>
      <c r="CY411">
        <v>0</v>
      </c>
      <c r="CZ411">
        <v>0</v>
      </c>
      <c r="DA411" s="18">
        <v>0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 s="18">
        <v>1</v>
      </c>
      <c r="DN411" s="18"/>
      <c r="DS411" s="43" t="s">
        <v>397</v>
      </c>
    </row>
    <row r="412" spans="1:123" x14ac:dyDescent="0.25">
      <c r="A412">
        <v>411</v>
      </c>
      <c r="B412">
        <v>25</v>
      </c>
      <c r="C412" s="25" t="s">
        <v>595</v>
      </c>
      <c r="D412" s="12">
        <v>6.4</v>
      </c>
      <c r="E412" s="14">
        <v>0.5</v>
      </c>
      <c r="F412" s="7">
        <f>D412/E412</f>
        <v>12.8</v>
      </c>
      <c r="G412" s="7">
        <f t="shared" si="280"/>
        <v>5.9</v>
      </c>
      <c r="H412" s="16">
        <f t="shared" si="281"/>
        <v>6.9</v>
      </c>
      <c r="I412" s="11">
        <f t="shared" si="275"/>
        <v>0.1185752579115172</v>
      </c>
      <c r="J412" s="39">
        <f t="shared" si="276"/>
        <v>9.2636920243372809E-3</v>
      </c>
      <c r="K412" s="39">
        <f t="shared" ref="K412" si="291">IFERROR(1/J412, "X")</f>
        <v>107.94832096887843</v>
      </c>
      <c r="L412" s="39">
        <f t="shared" ref="L412" si="292">IFERROR(I412-J412, "X")</f>
        <v>0.10931156588717991</v>
      </c>
      <c r="M412" s="39">
        <f t="shared" ref="M412" si="293">IFERROR(I412+J412, "X")</f>
        <v>0.12783894993585448</v>
      </c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>
        <v>1</v>
      </c>
      <c r="AB412" s="9">
        <v>0</v>
      </c>
      <c r="AC412" s="8">
        <v>0</v>
      </c>
      <c r="AD412" s="9">
        <v>0</v>
      </c>
      <c r="AE412" s="9">
        <v>1</v>
      </c>
      <c r="AF412" s="9">
        <v>0</v>
      </c>
      <c r="AG412" s="9">
        <v>0</v>
      </c>
      <c r="AH412" s="8">
        <v>11501</v>
      </c>
      <c r="AI412" s="9">
        <v>11</v>
      </c>
      <c r="AJ412" s="9">
        <f t="shared" si="287"/>
        <v>11489</v>
      </c>
      <c r="AL412" s="7">
        <v>5.6660000000000004</v>
      </c>
      <c r="AM412" s="7">
        <v>20.492000000000001</v>
      </c>
      <c r="AN412" s="9">
        <v>1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8">
        <v>0</v>
      </c>
      <c r="AU412" s="9">
        <v>1</v>
      </c>
      <c r="AV412" s="31">
        <v>0</v>
      </c>
      <c r="AW412" s="9">
        <v>1</v>
      </c>
      <c r="AX412" s="9">
        <v>0</v>
      </c>
      <c r="AY412" s="31">
        <v>0</v>
      </c>
      <c r="AZ412" s="21">
        <v>2002</v>
      </c>
      <c r="BA412" s="23"/>
      <c r="BB412" s="39">
        <v>0.44</v>
      </c>
      <c r="BC412" s="39">
        <v>9.7000000000000003E-2</v>
      </c>
      <c r="BD412" s="39">
        <v>0.35499999999999998</v>
      </c>
      <c r="BE412" s="59">
        <f>1-(SUM(BB412:BD412))</f>
        <v>0.10799999999999998</v>
      </c>
      <c r="BF412" s="39">
        <v>0.64</v>
      </c>
      <c r="BG412" s="59">
        <v>0.33</v>
      </c>
      <c r="BH412" s="39" t="s">
        <v>433</v>
      </c>
      <c r="BI412" s="39" t="s">
        <v>433</v>
      </c>
      <c r="BJ412" s="39" t="s">
        <v>433</v>
      </c>
      <c r="BK412" s="39" t="s">
        <v>433</v>
      </c>
      <c r="BL412" s="39" t="s">
        <v>433</v>
      </c>
      <c r="BM412" s="57">
        <v>0.57999999999999996</v>
      </c>
      <c r="BN412" s="18">
        <v>0.42</v>
      </c>
      <c r="BO412">
        <v>1</v>
      </c>
      <c r="BP412" s="54">
        <v>0</v>
      </c>
      <c r="BQ412" t="s">
        <v>433</v>
      </c>
      <c r="BR412" s="54" t="s">
        <v>433</v>
      </c>
      <c r="BT412" s="18"/>
      <c r="BU412">
        <f t="shared" si="286"/>
        <v>0.52700000000000002</v>
      </c>
      <c r="BV412" s="18">
        <v>0.47299999999999998</v>
      </c>
      <c r="BW412" s="18" t="s">
        <v>214</v>
      </c>
      <c r="CD412" s="18"/>
      <c r="CG412" s="18"/>
      <c r="CJ412" s="25">
        <v>33.378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 s="18">
        <v>0</v>
      </c>
      <c r="CS412">
        <v>0</v>
      </c>
      <c r="CT412">
        <v>0</v>
      </c>
      <c r="CU412">
        <v>1</v>
      </c>
      <c r="CV412" s="18">
        <v>0</v>
      </c>
      <c r="CW412">
        <v>0</v>
      </c>
      <c r="CX412">
        <v>0</v>
      </c>
      <c r="CY412">
        <v>0</v>
      </c>
      <c r="CZ412">
        <v>0</v>
      </c>
      <c r="DA412" s="18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 s="18">
        <v>1</v>
      </c>
      <c r="DN412" s="18"/>
      <c r="DS412" s="43" t="s">
        <v>397</v>
      </c>
    </row>
    <row r="413" spans="1:123" x14ac:dyDescent="0.25">
      <c r="A413">
        <v>412</v>
      </c>
      <c r="B413">
        <v>25</v>
      </c>
      <c r="C413" s="25" t="s">
        <v>595</v>
      </c>
      <c r="D413" s="12">
        <v>2.8618675580692976</v>
      </c>
      <c r="E413" s="14">
        <v>0.38414329638514066</v>
      </c>
      <c r="F413" s="7">
        <v>7.4499999999999993</v>
      </c>
      <c r="G413" s="7">
        <f t="shared" ref="G413:G444" si="294">D413-E413</f>
        <v>2.4777242616841568</v>
      </c>
      <c r="H413" s="16">
        <f t="shared" ref="H413:H444" si="295">D413+E413</f>
        <v>3.2460108544544384</v>
      </c>
      <c r="I413" s="11">
        <f t="shared" si="275"/>
        <v>6.9358608038768421E-2</v>
      </c>
      <c r="J413" s="39">
        <f t="shared" si="276"/>
        <v>9.3098802736601913E-3</v>
      </c>
      <c r="K413" s="39">
        <f t="shared" ref="K413:K425" si="296">IFERROR(1/J413, "X")</f>
        <v>107.41276693205515</v>
      </c>
      <c r="L413" s="39">
        <f t="shared" ref="L413:L425" si="297">IFERROR(I413-J413, "X")</f>
        <v>6.004872776510823E-2</v>
      </c>
      <c r="M413" s="39">
        <f t="shared" ref="M413:M425" si="298">IFERROR(I413+J413, "X")</f>
        <v>7.8668488312428619E-2</v>
      </c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>
        <v>1</v>
      </c>
      <c r="AB413" s="9">
        <v>0</v>
      </c>
      <c r="AC413" s="8">
        <v>0</v>
      </c>
      <c r="AD413" s="9">
        <v>0</v>
      </c>
      <c r="AE413" s="9">
        <v>1</v>
      </c>
      <c r="AF413" s="9">
        <v>0</v>
      </c>
      <c r="AG413" s="9">
        <v>0</v>
      </c>
      <c r="AH413" s="8">
        <v>11501</v>
      </c>
      <c r="AI413" s="9">
        <v>18</v>
      </c>
      <c r="AJ413" s="9">
        <f t="shared" si="287"/>
        <v>11482</v>
      </c>
      <c r="AL413" s="7">
        <v>5</v>
      </c>
      <c r="AM413" s="7">
        <v>20.492000000000001</v>
      </c>
      <c r="AN413" s="9">
        <v>0</v>
      </c>
      <c r="AO413" s="9">
        <v>1</v>
      </c>
      <c r="AP413" s="9">
        <v>0</v>
      </c>
      <c r="AQ413" s="9">
        <v>0</v>
      </c>
      <c r="AR413" s="9">
        <v>0</v>
      </c>
      <c r="AS413" s="9">
        <v>1</v>
      </c>
      <c r="AT413" s="8">
        <v>0</v>
      </c>
      <c r="AU413" s="9">
        <v>1</v>
      </c>
      <c r="AV413" s="31">
        <v>0</v>
      </c>
      <c r="AW413" s="9">
        <v>1</v>
      </c>
      <c r="AX413" s="9">
        <v>0</v>
      </c>
      <c r="AY413" s="31">
        <v>0</v>
      </c>
      <c r="AZ413" s="21">
        <v>2002</v>
      </c>
      <c r="BA413" s="23"/>
      <c r="BB413" s="39">
        <v>0.44</v>
      </c>
      <c r="BC413" s="39">
        <v>9.7000000000000003E-2</v>
      </c>
      <c r="BD413" s="39">
        <v>0.35499999999999998</v>
      </c>
      <c r="BE413" s="59">
        <f t="shared" ref="BE413:BE419" si="299">1-(SUM(BB413:BD413))</f>
        <v>0.10799999999999998</v>
      </c>
      <c r="BF413" s="39">
        <v>0.64</v>
      </c>
      <c r="BG413" s="59">
        <v>0.33</v>
      </c>
      <c r="BH413" s="39" t="s">
        <v>433</v>
      </c>
      <c r="BI413" s="39" t="s">
        <v>433</v>
      </c>
      <c r="BJ413" s="39" t="s">
        <v>433</v>
      </c>
      <c r="BK413" s="39" t="s">
        <v>433</v>
      </c>
      <c r="BL413" s="39" t="s">
        <v>433</v>
      </c>
      <c r="BM413" s="57">
        <v>0.57999999999999996</v>
      </c>
      <c r="BN413" s="18">
        <v>0.42</v>
      </c>
      <c r="BO413">
        <v>1</v>
      </c>
      <c r="BP413" s="54">
        <v>0</v>
      </c>
      <c r="BQ413" t="s">
        <v>433</v>
      </c>
      <c r="BR413" s="54" t="s">
        <v>433</v>
      </c>
      <c r="BT413" s="18"/>
      <c r="BU413">
        <f t="shared" si="286"/>
        <v>0.52700000000000002</v>
      </c>
      <c r="BV413" s="18">
        <v>0.47299999999999998</v>
      </c>
      <c r="BW413" s="18" t="s">
        <v>214</v>
      </c>
      <c r="CD413" s="18"/>
      <c r="CG413" s="18"/>
      <c r="CJ413" s="25">
        <v>33.378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 s="18">
        <v>0</v>
      </c>
      <c r="CS413">
        <v>0</v>
      </c>
      <c r="CT413">
        <v>0</v>
      </c>
      <c r="CU413">
        <v>1</v>
      </c>
      <c r="CV413" s="18">
        <v>0</v>
      </c>
      <c r="CW413">
        <v>0</v>
      </c>
      <c r="CX413">
        <v>0</v>
      </c>
      <c r="CY413">
        <v>0</v>
      </c>
      <c r="CZ413">
        <v>0</v>
      </c>
      <c r="DA413" s="18">
        <v>0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 s="18">
        <v>1</v>
      </c>
      <c r="DN413" s="18"/>
      <c r="DS413" s="43" t="s">
        <v>397</v>
      </c>
    </row>
    <row r="414" spans="1:123" x14ac:dyDescent="0.25">
      <c r="A414">
        <v>413</v>
      </c>
      <c r="B414">
        <v>25</v>
      </c>
      <c r="C414" s="25" t="s">
        <v>595</v>
      </c>
      <c r="D414" s="12">
        <v>4.4316374840892347</v>
      </c>
      <c r="E414" s="14">
        <v>0.31318992820418623</v>
      </c>
      <c r="F414" s="7">
        <v>14.149999999999999</v>
      </c>
      <c r="G414" s="7">
        <f t="shared" si="294"/>
        <v>4.1184475558850488</v>
      </c>
      <c r="H414" s="16">
        <f t="shared" si="295"/>
        <v>4.7448274122934206</v>
      </c>
      <c r="I414" s="11">
        <f t="shared" si="275"/>
        <v>0.13091629410405495</v>
      </c>
      <c r="J414" s="39">
        <f t="shared" si="276"/>
        <v>9.2520349190144836E-3</v>
      </c>
      <c r="K414" s="39">
        <f t="shared" si="296"/>
        <v>108.08433050169668</v>
      </c>
      <c r="L414" s="39">
        <f t="shared" si="297"/>
        <v>0.12166425918504047</v>
      </c>
      <c r="M414" s="39">
        <f t="shared" si="298"/>
        <v>0.14016832902306944</v>
      </c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>
        <v>1</v>
      </c>
      <c r="AB414" s="9">
        <v>0</v>
      </c>
      <c r="AC414" s="8">
        <v>0</v>
      </c>
      <c r="AD414" s="9">
        <v>0</v>
      </c>
      <c r="AE414" s="9">
        <v>1</v>
      </c>
      <c r="AF414" s="9">
        <v>0</v>
      </c>
      <c r="AG414" s="9">
        <v>0</v>
      </c>
      <c r="AH414" s="8">
        <v>11501</v>
      </c>
      <c r="AI414" s="9">
        <v>18</v>
      </c>
      <c r="AJ414" s="9">
        <f t="shared" si="287"/>
        <v>11482</v>
      </c>
      <c r="AL414" s="7">
        <v>8</v>
      </c>
      <c r="AM414" s="7">
        <v>20.492000000000001</v>
      </c>
      <c r="AN414" s="9">
        <v>0</v>
      </c>
      <c r="AO414" s="9">
        <v>1</v>
      </c>
      <c r="AP414" s="9">
        <v>0</v>
      </c>
      <c r="AQ414" s="9">
        <v>0</v>
      </c>
      <c r="AR414" s="9">
        <v>0</v>
      </c>
      <c r="AS414" s="9">
        <v>1</v>
      </c>
      <c r="AT414" s="8">
        <v>0</v>
      </c>
      <c r="AU414" s="9">
        <v>1</v>
      </c>
      <c r="AV414" s="31">
        <v>0</v>
      </c>
      <c r="AW414" s="9">
        <v>1</v>
      </c>
      <c r="AX414" s="9">
        <v>0</v>
      </c>
      <c r="AY414" s="31">
        <v>0</v>
      </c>
      <c r="AZ414" s="21">
        <v>2002</v>
      </c>
      <c r="BA414" s="23"/>
      <c r="BB414" s="39">
        <v>0.44</v>
      </c>
      <c r="BC414" s="39">
        <v>9.7000000000000003E-2</v>
      </c>
      <c r="BD414" s="39">
        <v>0.35499999999999998</v>
      </c>
      <c r="BE414" s="59">
        <f t="shared" si="299"/>
        <v>0.10799999999999998</v>
      </c>
      <c r="BF414" s="39">
        <v>0.64</v>
      </c>
      <c r="BG414" s="59">
        <v>0.33</v>
      </c>
      <c r="BH414" s="39" t="s">
        <v>433</v>
      </c>
      <c r="BI414" s="39" t="s">
        <v>433</v>
      </c>
      <c r="BJ414" s="39" t="s">
        <v>433</v>
      </c>
      <c r="BK414" s="39" t="s">
        <v>433</v>
      </c>
      <c r="BL414" s="39" t="s">
        <v>433</v>
      </c>
      <c r="BM414" s="57">
        <v>0.57999999999999996</v>
      </c>
      <c r="BN414" s="18">
        <v>0.42</v>
      </c>
      <c r="BO414">
        <v>1</v>
      </c>
      <c r="BP414" s="54">
        <v>0</v>
      </c>
      <c r="BQ414" t="s">
        <v>433</v>
      </c>
      <c r="BR414" s="54" t="s">
        <v>433</v>
      </c>
      <c r="BT414" s="18"/>
      <c r="BU414">
        <f t="shared" si="286"/>
        <v>0.52700000000000002</v>
      </c>
      <c r="BV414" s="18">
        <v>0.47299999999999998</v>
      </c>
      <c r="BW414" s="18" t="s">
        <v>214</v>
      </c>
      <c r="CD414" s="18"/>
      <c r="CG414" s="18"/>
      <c r="CJ414" s="25">
        <v>33.378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 s="18">
        <v>0</v>
      </c>
      <c r="CS414">
        <v>0</v>
      </c>
      <c r="CT414">
        <v>0</v>
      </c>
      <c r="CU414">
        <v>1</v>
      </c>
      <c r="CV414" s="18">
        <v>0</v>
      </c>
      <c r="CW414">
        <v>0</v>
      </c>
      <c r="CX414">
        <v>0</v>
      </c>
      <c r="CY414">
        <v>0</v>
      </c>
      <c r="CZ414">
        <v>0</v>
      </c>
      <c r="DA414" s="18">
        <v>0</v>
      </c>
      <c r="DB414">
        <v>0</v>
      </c>
      <c r="DC414">
        <v>0</v>
      </c>
      <c r="DD414">
        <v>1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 s="18">
        <v>1</v>
      </c>
      <c r="DN414" s="18"/>
      <c r="DS414" s="43" t="s">
        <v>397</v>
      </c>
    </row>
    <row r="415" spans="1:123" x14ac:dyDescent="0.25">
      <c r="A415">
        <v>414</v>
      </c>
      <c r="B415">
        <v>25</v>
      </c>
      <c r="C415" s="25" t="s">
        <v>595</v>
      </c>
      <c r="D415" s="12">
        <v>12.461862071858331</v>
      </c>
      <c r="E415" s="14">
        <v>0.46761208524796732</v>
      </c>
      <c r="F415" s="7">
        <v>26.650000000000002</v>
      </c>
      <c r="G415" s="7">
        <f t="shared" si="294"/>
        <v>11.994249986610363</v>
      </c>
      <c r="H415" s="16">
        <f t="shared" si="295"/>
        <v>12.929474157106299</v>
      </c>
      <c r="I415" s="11">
        <f t="shared" si="275"/>
        <v>0.24135470728117522</v>
      </c>
      <c r="J415" s="39">
        <f t="shared" si="276"/>
        <v>9.0564618116763685E-3</v>
      </c>
      <c r="K415" s="39">
        <f t="shared" si="296"/>
        <v>110.41839747071137</v>
      </c>
      <c r="L415" s="39">
        <f t="shared" si="297"/>
        <v>0.23229824546949884</v>
      </c>
      <c r="M415" s="39">
        <f t="shared" si="298"/>
        <v>0.2504111690928516</v>
      </c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>
        <v>1</v>
      </c>
      <c r="AB415" s="9">
        <v>0</v>
      </c>
      <c r="AC415" s="8">
        <v>0</v>
      </c>
      <c r="AD415" s="9">
        <v>0</v>
      </c>
      <c r="AE415" s="9">
        <v>1</v>
      </c>
      <c r="AF415" s="9">
        <v>0</v>
      </c>
      <c r="AG415" s="9">
        <v>0</v>
      </c>
      <c r="AH415" s="8">
        <v>11501</v>
      </c>
      <c r="AI415" s="9">
        <v>18</v>
      </c>
      <c r="AJ415" s="9">
        <f t="shared" si="287"/>
        <v>11482</v>
      </c>
      <c r="AL415" s="7">
        <v>10</v>
      </c>
      <c r="AM415" s="7">
        <v>20.492000000000001</v>
      </c>
      <c r="AN415" s="9">
        <v>0</v>
      </c>
      <c r="AO415" s="9">
        <v>1</v>
      </c>
      <c r="AP415" s="9">
        <v>0</v>
      </c>
      <c r="AQ415" s="9">
        <v>0</v>
      </c>
      <c r="AR415" s="9">
        <v>0</v>
      </c>
      <c r="AS415" s="9">
        <v>1</v>
      </c>
      <c r="AT415" s="8">
        <v>0</v>
      </c>
      <c r="AU415" s="9">
        <v>1</v>
      </c>
      <c r="AV415" s="31">
        <v>0</v>
      </c>
      <c r="AW415" s="9">
        <v>1</v>
      </c>
      <c r="AX415" s="9">
        <v>0</v>
      </c>
      <c r="AY415" s="31">
        <v>0</v>
      </c>
      <c r="AZ415" s="21">
        <v>2002</v>
      </c>
      <c r="BA415" s="23"/>
      <c r="BB415" s="39">
        <v>0.44</v>
      </c>
      <c r="BC415" s="39">
        <v>9.7000000000000003E-2</v>
      </c>
      <c r="BD415" s="39">
        <v>0.35499999999999998</v>
      </c>
      <c r="BE415" s="59">
        <f t="shared" si="299"/>
        <v>0.10799999999999998</v>
      </c>
      <c r="BF415" s="39">
        <v>0.64</v>
      </c>
      <c r="BG415" s="59">
        <v>0.33</v>
      </c>
      <c r="BH415" s="39" t="s">
        <v>433</v>
      </c>
      <c r="BI415" s="39" t="s">
        <v>433</v>
      </c>
      <c r="BJ415" s="39" t="s">
        <v>433</v>
      </c>
      <c r="BK415" s="39" t="s">
        <v>433</v>
      </c>
      <c r="BL415" s="39" t="s">
        <v>433</v>
      </c>
      <c r="BM415" s="57">
        <v>0.57999999999999996</v>
      </c>
      <c r="BN415" s="18">
        <v>0.42</v>
      </c>
      <c r="BO415">
        <v>1</v>
      </c>
      <c r="BP415" s="54">
        <v>0</v>
      </c>
      <c r="BQ415" t="s">
        <v>433</v>
      </c>
      <c r="BR415" s="54" t="s">
        <v>433</v>
      </c>
      <c r="BT415" s="18"/>
      <c r="BU415">
        <f t="shared" si="286"/>
        <v>0.52700000000000002</v>
      </c>
      <c r="BV415" s="18">
        <v>0.47299999999999998</v>
      </c>
      <c r="BW415" s="18" t="s">
        <v>214</v>
      </c>
      <c r="CD415" s="18"/>
      <c r="CG415" s="18"/>
      <c r="CJ415" s="25">
        <v>33.378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 s="18">
        <v>0</v>
      </c>
      <c r="CS415">
        <v>0</v>
      </c>
      <c r="CT415">
        <v>0</v>
      </c>
      <c r="CU415">
        <v>1</v>
      </c>
      <c r="CV415" s="18">
        <v>0</v>
      </c>
      <c r="CW415">
        <v>0</v>
      </c>
      <c r="CX415">
        <v>0</v>
      </c>
      <c r="CY415">
        <v>0</v>
      </c>
      <c r="CZ415">
        <v>0</v>
      </c>
      <c r="DA415" s="18">
        <v>0</v>
      </c>
      <c r="DB415">
        <v>0</v>
      </c>
      <c r="DC415">
        <v>0</v>
      </c>
      <c r="DD415">
        <v>1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 s="18">
        <v>1</v>
      </c>
      <c r="DN415" s="18"/>
      <c r="DS415" s="43" t="s">
        <v>397</v>
      </c>
    </row>
    <row r="416" spans="1:123" x14ac:dyDescent="0.25">
      <c r="A416">
        <v>415</v>
      </c>
      <c r="B416">
        <v>25</v>
      </c>
      <c r="C416" s="25" t="s">
        <v>595</v>
      </c>
      <c r="D416" s="12">
        <v>10.023075465215992</v>
      </c>
      <c r="E416" s="14">
        <v>0.4107817813613111</v>
      </c>
      <c r="F416" s="7">
        <v>24.400000000000002</v>
      </c>
      <c r="G416" s="7">
        <f t="shared" si="294"/>
        <v>9.6122936838546806</v>
      </c>
      <c r="H416" s="16">
        <f t="shared" si="295"/>
        <v>10.433857246577304</v>
      </c>
      <c r="I416" s="11">
        <f t="shared" si="275"/>
        <v>0.22202599264435699</v>
      </c>
      <c r="J416" s="39">
        <f t="shared" si="276"/>
        <v>9.099425928047418E-3</v>
      </c>
      <c r="K416" s="39">
        <f t="shared" si="296"/>
        <v>109.89704272636274</v>
      </c>
      <c r="L416" s="39">
        <f t="shared" si="297"/>
        <v>0.21292656671630958</v>
      </c>
      <c r="M416" s="39">
        <f t="shared" si="298"/>
        <v>0.2311254185724044</v>
      </c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>
        <v>1</v>
      </c>
      <c r="AB416" s="9">
        <v>0</v>
      </c>
      <c r="AC416" s="8">
        <v>0</v>
      </c>
      <c r="AD416" s="9">
        <v>0</v>
      </c>
      <c r="AE416" s="9">
        <v>1</v>
      </c>
      <c r="AF416" s="9">
        <v>0</v>
      </c>
      <c r="AG416" s="9">
        <v>0</v>
      </c>
      <c r="AH416" s="8">
        <v>11501</v>
      </c>
      <c r="AI416" s="9">
        <v>18</v>
      </c>
      <c r="AJ416" s="9">
        <f t="shared" si="287"/>
        <v>11482</v>
      </c>
      <c r="AL416" s="7">
        <v>12</v>
      </c>
      <c r="AM416" s="7">
        <v>20.492000000000001</v>
      </c>
      <c r="AN416" s="9">
        <v>0</v>
      </c>
      <c r="AO416" s="9">
        <v>1</v>
      </c>
      <c r="AP416" s="9">
        <v>0</v>
      </c>
      <c r="AQ416" s="9">
        <v>0</v>
      </c>
      <c r="AR416" s="9">
        <v>0</v>
      </c>
      <c r="AS416" s="9">
        <v>1</v>
      </c>
      <c r="AT416" s="8">
        <v>0</v>
      </c>
      <c r="AU416" s="9">
        <v>1</v>
      </c>
      <c r="AV416" s="31">
        <v>0</v>
      </c>
      <c r="AW416" s="9">
        <v>1</v>
      </c>
      <c r="AX416" s="9">
        <v>0</v>
      </c>
      <c r="AY416" s="31">
        <v>0</v>
      </c>
      <c r="AZ416" s="21">
        <v>2002</v>
      </c>
      <c r="BA416" s="23"/>
      <c r="BB416" s="39">
        <v>0.44</v>
      </c>
      <c r="BC416" s="39">
        <v>9.7000000000000003E-2</v>
      </c>
      <c r="BD416" s="39">
        <v>0.35499999999999998</v>
      </c>
      <c r="BE416" s="59">
        <f t="shared" si="299"/>
        <v>0.10799999999999998</v>
      </c>
      <c r="BF416" s="39">
        <v>0.64</v>
      </c>
      <c r="BG416" s="59">
        <v>0.33</v>
      </c>
      <c r="BH416" s="39" t="s">
        <v>433</v>
      </c>
      <c r="BI416" s="39" t="s">
        <v>433</v>
      </c>
      <c r="BJ416" s="39" t="s">
        <v>433</v>
      </c>
      <c r="BK416" s="39" t="s">
        <v>433</v>
      </c>
      <c r="BL416" s="39" t="s">
        <v>433</v>
      </c>
      <c r="BM416" s="57">
        <v>0.57999999999999996</v>
      </c>
      <c r="BN416" s="18">
        <v>0.42</v>
      </c>
      <c r="BO416">
        <v>1</v>
      </c>
      <c r="BP416" s="54">
        <v>0</v>
      </c>
      <c r="BQ416" t="s">
        <v>433</v>
      </c>
      <c r="BR416" s="54" t="s">
        <v>433</v>
      </c>
      <c r="BT416" s="18"/>
      <c r="BU416">
        <f t="shared" si="286"/>
        <v>0.52700000000000002</v>
      </c>
      <c r="BV416" s="18">
        <v>0.47299999999999998</v>
      </c>
      <c r="BW416" s="18" t="s">
        <v>214</v>
      </c>
      <c r="CD416" s="18"/>
      <c r="CG416" s="18"/>
      <c r="CJ416" s="25">
        <v>33.378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 s="18">
        <v>0</v>
      </c>
      <c r="CS416">
        <v>0</v>
      </c>
      <c r="CT416">
        <v>0</v>
      </c>
      <c r="CU416">
        <v>1</v>
      </c>
      <c r="CV416" s="18">
        <v>0</v>
      </c>
      <c r="CW416">
        <v>0</v>
      </c>
      <c r="CX416">
        <v>0</v>
      </c>
      <c r="CY416">
        <v>0</v>
      </c>
      <c r="CZ416">
        <v>0</v>
      </c>
      <c r="DA416" s="18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 s="18">
        <v>1</v>
      </c>
      <c r="DN416" s="18"/>
      <c r="DS416" s="43" t="s">
        <v>397</v>
      </c>
    </row>
    <row r="417" spans="1:123" x14ac:dyDescent="0.25">
      <c r="A417">
        <v>416</v>
      </c>
      <c r="B417">
        <v>25</v>
      </c>
      <c r="C417" s="25" t="s">
        <v>595</v>
      </c>
      <c r="D417" s="12">
        <v>13.257758507094074</v>
      </c>
      <c r="E417" s="14">
        <v>0.40134485894331207</v>
      </c>
      <c r="F417" s="7">
        <v>33.033333333333331</v>
      </c>
      <c r="G417" s="7">
        <f t="shared" si="294"/>
        <v>12.856413648150761</v>
      </c>
      <c r="H417" s="16">
        <f t="shared" si="295"/>
        <v>13.659103366037387</v>
      </c>
      <c r="I417" s="11">
        <f t="shared" si="275"/>
        <v>0.29459777921080099</v>
      </c>
      <c r="J417" s="39">
        <f t="shared" si="276"/>
        <v>8.9181971506801534E-3</v>
      </c>
      <c r="K417" s="39">
        <f t="shared" si="296"/>
        <v>112.13028632403963</v>
      </c>
      <c r="L417" s="39">
        <f t="shared" si="297"/>
        <v>0.28567958206012084</v>
      </c>
      <c r="M417" s="39">
        <f t="shared" si="298"/>
        <v>0.30351597636148114</v>
      </c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>
        <v>1</v>
      </c>
      <c r="AB417" s="9">
        <v>0</v>
      </c>
      <c r="AC417" s="8">
        <v>0</v>
      </c>
      <c r="AD417" s="9">
        <v>0</v>
      </c>
      <c r="AE417" s="9">
        <v>1</v>
      </c>
      <c r="AF417" s="9">
        <v>0</v>
      </c>
      <c r="AG417" s="9">
        <v>0</v>
      </c>
      <c r="AH417" s="8">
        <v>11501</v>
      </c>
      <c r="AI417" s="9">
        <v>18</v>
      </c>
      <c r="AJ417" s="9">
        <f t="shared" si="287"/>
        <v>11482</v>
      </c>
      <c r="AL417" s="7">
        <v>14</v>
      </c>
      <c r="AM417" s="7">
        <v>20.492000000000001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1</v>
      </c>
      <c r="AT417" s="8">
        <v>0</v>
      </c>
      <c r="AU417" s="9">
        <v>1</v>
      </c>
      <c r="AV417" s="31">
        <v>0</v>
      </c>
      <c r="AW417" s="9">
        <v>1</v>
      </c>
      <c r="AX417" s="9">
        <v>0</v>
      </c>
      <c r="AY417" s="31">
        <v>0</v>
      </c>
      <c r="AZ417" s="21">
        <v>2002</v>
      </c>
      <c r="BA417" s="23"/>
      <c r="BB417" s="39">
        <v>0.44</v>
      </c>
      <c r="BC417" s="39">
        <v>9.7000000000000003E-2</v>
      </c>
      <c r="BD417" s="39">
        <v>0.35499999999999998</v>
      </c>
      <c r="BE417" s="59">
        <f t="shared" si="299"/>
        <v>0.10799999999999998</v>
      </c>
      <c r="BF417" s="39">
        <v>0.64</v>
      </c>
      <c r="BG417" s="59">
        <v>0.33</v>
      </c>
      <c r="BH417" s="39" t="s">
        <v>433</v>
      </c>
      <c r="BI417" s="39" t="s">
        <v>433</v>
      </c>
      <c r="BJ417" s="39" t="s">
        <v>433</v>
      </c>
      <c r="BK417" s="39" t="s">
        <v>433</v>
      </c>
      <c r="BL417" s="39" t="s">
        <v>433</v>
      </c>
      <c r="BM417" s="57">
        <v>0.57999999999999996</v>
      </c>
      <c r="BN417" s="18">
        <v>0.42</v>
      </c>
      <c r="BO417">
        <v>1</v>
      </c>
      <c r="BP417" s="54">
        <v>0</v>
      </c>
      <c r="BQ417" t="s">
        <v>433</v>
      </c>
      <c r="BR417" s="54" t="s">
        <v>433</v>
      </c>
      <c r="BT417" s="18"/>
      <c r="BU417">
        <f t="shared" si="286"/>
        <v>0.52700000000000002</v>
      </c>
      <c r="BV417" s="18">
        <v>0.47299999999999998</v>
      </c>
      <c r="BW417" s="18" t="s">
        <v>214</v>
      </c>
      <c r="CD417" s="18"/>
      <c r="CG417" s="18"/>
      <c r="CJ417" s="25">
        <v>33.378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 s="18">
        <v>0</v>
      </c>
      <c r="CS417">
        <v>0</v>
      </c>
      <c r="CT417">
        <v>0</v>
      </c>
      <c r="CU417">
        <v>1</v>
      </c>
      <c r="CV417" s="18">
        <v>0</v>
      </c>
      <c r="CW417">
        <v>0</v>
      </c>
      <c r="CX417">
        <v>0</v>
      </c>
      <c r="CY417">
        <v>0</v>
      </c>
      <c r="CZ417">
        <v>0</v>
      </c>
      <c r="DA417" s="18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 s="18">
        <v>1</v>
      </c>
      <c r="DN417" s="18"/>
      <c r="DS417" s="43" t="s">
        <v>397</v>
      </c>
    </row>
    <row r="418" spans="1:123" x14ac:dyDescent="0.25">
      <c r="A418">
        <v>417</v>
      </c>
      <c r="B418">
        <v>25</v>
      </c>
      <c r="C418" s="25" t="s">
        <v>595</v>
      </c>
      <c r="D418" s="12">
        <v>12.91474433343347</v>
      </c>
      <c r="E418" s="14">
        <v>0.31094890048395196</v>
      </c>
      <c r="F418" s="7">
        <v>41.533333333333331</v>
      </c>
      <c r="G418" s="7">
        <f t="shared" si="294"/>
        <v>12.603795432949518</v>
      </c>
      <c r="H418" s="16">
        <f t="shared" si="295"/>
        <v>13.225693233917422</v>
      </c>
      <c r="I418" s="11">
        <f t="shared" si="275"/>
        <v>0.36140520779130031</v>
      </c>
      <c r="J418" s="39">
        <f t="shared" si="276"/>
        <v>8.7015700110264927E-3</v>
      </c>
      <c r="K418" s="39">
        <f t="shared" si="296"/>
        <v>114.92178983020486</v>
      </c>
      <c r="L418" s="39">
        <f t="shared" si="297"/>
        <v>0.3527036377802738</v>
      </c>
      <c r="M418" s="39">
        <f t="shared" si="298"/>
        <v>0.37010677780232681</v>
      </c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>
        <v>1</v>
      </c>
      <c r="AB418" s="9">
        <v>0</v>
      </c>
      <c r="AC418" s="8">
        <v>0</v>
      </c>
      <c r="AD418" s="9">
        <v>0</v>
      </c>
      <c r="AE418" s="9">
        <v>1</v>
      </c>
      <c r="AF418" s="9">
        <v>0</v>
      </c>
      <c r="AG418" s="9">
        <v>0</v>
      </c>
      <c r="AH418" s="8">
        <v>11501</v>
      </c>
      <c r="AI418" s="9">
        <v>18</v>
      </c>
      <c r="AJ418" s="9">
        <f t="shared" si="287"/>
        <v>11482</v>
      </c>
      <c r="AL418" s="7">
        <v>16</v>
      </c>
      <c r="AM418" s="7">
        <v>20.492000000000001</v>
      </c>
      <c r="AN418" s="9">
        <v>0</v>
      </c>
      <c r="AO418" s="9">
        <v>1</v>
      </c>
      <c r="AP418" s="9">
        <v>0</v>
      </c>
      <c r="AQ418" s="9">
        <v>0</v>
      </c>
      <c r="AR418" s="9">
        <v>0</v>
      </c>
      <c r="AS418" s="9">
        <v>1</v>
      </c>
      <c r="AT418" s="8">
        <v>0</v>
      </c>
      <c r="AU418" s="9">
        <v>1</v>
      </c>
      <c r="AV418" s="31">
        <v>0</v>
      </c>
      <c r="AW418" s="9">
        <v>1</v>
      </c>
      <c r="AX418" s="9">
        <v>0</v>
      </c>
      <c r="AY418" s="31">
        <v>0</v>
      </c>
      <c r="AZ418" s="21">
        <v>2002</v>
      </c>
      <c r="BA418" s="23"/>
      <c r="BB418" s="39">
        <v>0.44</v>
      </c>
      <c r="BC418" s="39">
        <v>9.7000000000000003E-2</v>
      </c>
      <c r="BD418" s="39">
        <v>0.35499999999999998</v>
      </c>
      <c r="BE418" s="59">
        <f t="shared" si="299"/>
        <v>0.10799999999999998</v>
      </c>
      <c r="BF418" s="39">
        <v>0.64</v>
      </c>
      <c r="BG418" s="59">
        <v>0.33</v>
      </c>
      <c r="BH418" s="39" t="s">
        <v>433</v>
      </c>
      <c r="BI418" s="39" t="s">
        <v>433</v>
      </c>
      <c r="BJ418" s="39" t="s">
        <v>433</v>
      </c>
      <c r="BK418" s="39" t="s">
        <v>433</v>
      </c>
      <c r="BL418" s="39" t="s">
        <v>433</v>
      </c>
      <c r="BM418" s="57">
        <v>0.57999999999999996</v>
      </c>
      <c r="BN418" s="18">
        <v>0.42</v>
      </c>
      <c r="BO418">
        <v>1</v>
      </c>
      <c r="BP418" s="54">
        <v>0</v>
      </c>
      <c r="BQ418" t="s">
        <v>433</v>
      </c>
      <c r="BR418" s="54" t="s">
        <v>433</v>
      </c>
      <c r="BT418" s="18"/>
      <c r="BU418">
        <f t="shared" si="286"/>
        <v>0.52700000000000002</v>
      </c>
      <c r="BV418" s="18">
        <v>0.47299999999999998</v>
      </c>
      <c r="BW418" s="18" t="s">
        <v>214</v>
      </c>
      <c r="CD418" s="18"/>
      <c r="CG418" s="18"/>
      <c r="CJ418" s="25">
        <v>33.378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 s="18">
        <v>0</v>
      </c>
      <c r="CS418">
        <v>0</v>
      </c>
      <c r="CT418">
        <v>0</v>
      </c>
      <c r="CU418">
        <v>1</v>
      </c>
      <c r="CV418" s="18">
        <v>0</v>
      </c>
      <c r="CW418">
        <v>0</v>
      </c>
      <c r="CX418">
        <v>0</v>
      </c>
      <c r="CY418">
        <v>0</v>
      </c>
      <c r="CZ418">
        <v>0</v>
      </c>
      <c r="DA418" s="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 s="18">
        <v>1</v>
      </c>
      <c r="DN418" s="18"/>
      <c r="DS418" s="43" t="s">
        <v>397</v>
      </c>
    </row>
    <row r="419" spans="1:123" x14ac:dyDescent="0.25">
      <c r="A419">
        <v>418</v>
      </c>
      <c r="B419">
        <v>25</v>
      </c>
      <c r="C419" s="25" t="s">
        <v>595</v>
      </c>
      <c r="D419" s="12">
        <v>14.2</v>
      </c>
      <c r="E419" s="14">
        <v>1</v>
      </c>
      <c r="F419" s="7">
        <f>D419/E419</f>
        <v>14.2</v>
      </c>
      <c r="G419" s="7">
        <f t="shared" si="294"/>
        <v>13.2</v>
      </c>
      <c r="H419" s="16">
        <f t="shared" si="295"/>
        <v>15.2</v>
      </c>
      <c r="I419" s="11">
        <f t="shared" si="275"/>
        <v>0.30222070698132025</v>
      </c>
      <c r="J419" s="39">
        <f t="shared" si="276"/>
        <v>2.1283148378966214E-2</v>
      </c>
      <c r="K419" s="39">
        <f t="shared" si="296"/>
        <v>46.985529687340971</v>
      </c>
      <c r="L419" s="39">
        <f t="shared" si="297"/>
        <v>0.28093755860235403</v>
      </c>
      <c r="M419" s="39">
        <f t="shared" si="298"/>
        <v>0.32350385536028647</v>
      </c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>
        <v>1</v>
      </c>
      <c r="AB419" s="9">
        <v>0</v>
      </c>
      <c r="AC419" s="8">
        <v>0</v>
      </c>
      <c r="AD419" s="9">
        <v>0</v>
      </c>
      <c r="AE419" s="9">
        <v>1</v>
      </c>
      <c r="AF419" s="9">
        <v>0</v>
      </c>
      <c r="AG419" s="9">
        <v>0</v>
      </c>
      <c r="AH419" s="8">
        <v>2018</v>
      </c>
      <c r="AI419" s="9">
        <v>11</v>
      </c>
      <c r="AJ419" s="9">
        <f t="shared" si="287"/>
        <v>2006</v>
      </c>
      <c r="AL419" s="7">
        <v>4.3259999999999996</v>
      </c>
      <c r="AM419" s="7">
        <v>20.097000000000001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8">
        <v>0</v>
      </c>
      <c r="AU419" s="9">
        <v>1</v>
      </c>
      <c r="AV419" s="31">
        <v>0</v>
      </c>
      <c r="AW419" s="9">
        <v>1</v>
      </c>
      <c r="AX419" s="9">
        <v>0</v>
      </c>
      <c r="AY419" s="31">
        <v>0</v>
      </c>
      <c r="AZ419" s="21">
        <v>2002</v>
      </c>
      <c r="BA419" s="23"/>
      <c r="BB419" s="39">
        <v>0.58099999999999996</v>
      </c>
      <c r="BC419" s="39">
        <v>9.0999999999999998E-2</v>
      </c>
      <c r="BD419" s="39">
        <v>0.20100000000000001</v>
      </c>
      <c r="BE419" s="59">
        <f t="shared" si="299"/>
        <v>0.127</v>
      </c>
      <c r="BF419" s="39">
        <v>0.33</v>
      </c>
      <c r="BG419" s="59">
        <v>0.64</v>
      </c>
      <c r="BH419" s="39" t="s">
        <v>433</v>
      </c>
      <c r="BI419" s="39" t="s">
        <v>433</v>
      </c>
      <c r="BJ419" s="39" t="s">
        <v>433</v>
      </c>
      <c r="BK419" s="39" t="s">
        <v>433</v>
      </c>
      <c r="BL419" s="39" t="s">
        <v>433</v>
      </c>
      <c r="BM419" s="57">
        <v>0.16</v>
      </c>
      <c r="BN419" s="18">
        <v>0.84</v>
      </c>
      <c r="BO419">
        <v>0</v>
      </c>
      <c r="BP419" s="54">
        <v>1</v>
      </c>
      <c r="BQ419" t="s">
        <v>433</v>
      </c>
      <c r="BR419" s="54" t="s">
        <v>433</v>
      </c>
      <c r="BT419" s="18"/>
      <c r="BU419">
        <f t="shared" si="286"/>
        <v>0.499</v>
      </c>
      <c r="BV419" s="18">
        <v>0.501</v>
      </c>
      <c r="BW419" s="18" t="s">
        <v>214</v>
      </c>
      <c r="CD419" s="18"/>
      <c r="CG419" s="18"/>
      <c r="CJ419" s="25">
        <v>32.451999999999998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 s="18">
        <v>0</v>
      </c>
      <c r="CS419">
        <v>0</v>
      </c>
      <c r="CT419">
        <v>0</v>
      </c>
      <c r="CU419">
        <v>1</v>
      </c>
      <c r="CV419" s="18">
        <v>0</v>
      </c>
      <c r="CW419">
        <v>0</v>
      </c>
      <c r="CX419">
        <v>0</v>
      </c>
      <c r="CY419">
        <v>0</v>
      </c>
      <c r="CZ419">
        <v>0</v>
      </c>
      <c r="DA419" s="18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 s="18">
        <v>1</v>
      </c>
      <c r="DN419" s="18"/>
      <c r="DS419" s="43" t="s">
        <v>397</v>
      </c>
    </row>
    <row r="420" spans="1:123" x14ac:dyDescent="0.25">
      <c r="A420">
        <v>419</v>
      </c>
      <c r="B420">
        <v>25</v>
      </c>
      <c r="C420" s="25" t="s">
        <v>595</v>
      </c>
      <c r="D420" s="12">
        <v>0.20858331137321162</v>
      </c>
      <c r="E420" s="14">
        <v>7.2973753250103177E-2</v>
      </c>
      <c r="F420" s="7">
        <v>2.8583333333333338</v>
      </c>
      <c r="G420" s="7">
        <f t="shared" si="294"/>
        <v>0.13560955812310843</v>
      </c>
      <c r="H420" s="16">
        <f t="shared" si="295"/>
        <v>0.28155706462331481</v>
      </c>
      <c r="I420" s="11">
        <f t="shared" si="275"/>
        <v>6.3800016035671786E-2</v>
      </c>
      <c r="J420" s="39">
        <f t="shared" si="276"/>
        <v>2.2320705318602366E-2</v>
      </c>
      <c r="K420" s="39">
        <f t="shared" si="296"/>
        <v>44.801451644388088</v>
      </c>
      <c r="L420" s="39">
        <f t="shared" si="297"/>
        <v>4.1479310717069423E-2</v>
      </c>
      <c r="M420" s="39">
        <f t="shared" si="298"/>
        <v>8.6120721354274149E-2</v>
      </c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>
        <v>1</v>
      </c>
      <c r="AB420" s="9">
        <v>0</v>
      </c>
      <c r="AC420" s="8">
        <v>0</v>
      </c>
      <c r="AD420" s="9">
        <v>0</v>
      </c>
      <c r="AE420" s="9">
        <v>1</v>
      </c>
      <c r="AF420" s="9">
        <v>0</v>
      </c>
      <c r="AG420" s="9">
        <v>0</v>
      </c>
      <c r="AH420" s="8">
        <v>2018</v>
      </c>
      <c r="AI420" s="9">
        <v>18</v>
      </c>
      <c r="AJ420" s="9">
        <f t="shared" si="287"/>
        <v>1999</v>
      </c>
      <c r="AL420" s="7">
        <v>5</v>
      </c>
      <c r="AM420" s="7">
        <v>20.097000000000001</v>
      </c>
      <c r="AN420" s="9">
        <v>0</v>
      </c>
      <c r="AO420" s="9">
        <v>1</v>
      </c>
      <c r="AP420" s="9">
        <v>0</v>
      </c>
      <c r="AQ420" s="9">
        <v>0</v>
      </c>
      <c r="AR420" s="9">
        <v>0</v>
      </c>
      <c r="AS420" s="9">
        <v>1</v>
      </c>
      <c r="AT420" s="8">
        <v>0</v>
      </c>
      <c r="AU420" s="9">
        <v>1</v>
      </c>
      <c r="AV420" s="31">
        <v>0</v>
      </c>
      <c r="AW420" s="9">
        <v>1</v>
      </c>
      <c r="AX420" s="9">
        <v>0</v>
      </c>
      <c r="AY420" s="31">
        <v>0</v>
      </c>
      <c r="AZ420" s="21">
        <v>2002</v>
      </c>
      <c r="BA420" s="23"/>
      <c r="BB420" s="39">
        <v>0.58099999999999996</v>
      </c>
      <c r="BC420" s="39">
        <v>9.0999999999999998E-2</v>
      </c>
      <c r="BD420" s="39">
        <v>0.20100000000000001</v>
      </c>
      <c r="BE420" s="59">
        <f t="shared" ref="BE420:BE424" si="300">1-(SUM(BB420:BD420))</f>
        <v>0.127</v>
      </c>
      <c r="BF420" s="39">
        <v>0.33</v>
      </c>
      <c r="BG420" s="59">
        <v>0.64</v>
      </c>
      <c r="BH420" s="39" t="s">
        <v>433</v>
      </c>
      <c r="BI420" s="39" t="s">
        <v>433</v>
      </c>
      <c r="BJ420" s="39" t="s">
        <v>433</v>
      </c>
      <c r="BK420" s="39" t="s">
        <v>433</v>
      </c>
      <c r="BL420" s="39" t="s">
        <v>433</v>
      </c>
      <c r="BM420" s="57">
        <v>0.16</v>
      </c>
      <c r="BN420" s="18">
        <v>0.84</v>
      </c>
      <c r="BO420">
        <v>0</v>
      </c>
      <c r="BP420" s="54">
        <v>1</v>
      </c>
      <c r="BQ420" t="s">
        <v>433</v>
      </c>
      <c r="BR420" s="54" t="s">
        <v>433</v>
      </c>
      <c r="BT420" s="18"/>
      <c r="BU420">
        <f t="shared" si="286"/>
        <v>0.499</v>
      </c>
      <c r="BV420" s="18">
        <v>0.501</v>
      </c>
      <c r="BW420" s="18" t="s">
        <v>214</v>
      </c>
      <c r="CD420" s="18"/>
      <c r="CG420" s="18"/>
      <c r="CJ420" s="25">
        <v>32.451999999999998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 s="18">
        <v>0</v>
      </c>
      <c r="CS420">
        <v>0</v>
      </c>
      <c r="CT420">
        <v>0</v>
      </c>
      <c r="CU420">
        <v>1</v>
      </c>
      <c r="CV420" s="18">
        <v>0</v>
      </c>
      <c r="CW420">
        <v>0</v>
      </c>
      <c r="CX420">
        <v>0</v>
      </c>
      <c r="CY420">
        <v>0</v>
      </c>
      <c r="CZ420">
        <v>0</v>
      </c>
      <c r="DA420" s="18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 s="18">
        <v>1</v>
      </c>
      <c r="DN420" s="18"/>
      <c r="DS420" s="43" t="s">
        <v>397</v>
      </c>
    </row>
    <row r="421" spans="1:123" x14ac:dyDescent="0.25">
      <c r="A421">
        <v>420</v>
      </c>
      <c r="B421">
        <v>25</v>
      </c>
      <c r="C421" s="25" t="s">
        <v>595</v>
      </c>
      <c r="D421" s="12">
        <v>17.973273386022946</v>
      </c>
      <c r="E421" s="14">
        <v>2.6265743987924979</v>
      </c>
      <c r="F421" s="7">
        <v>6.8428571428571416</v>
      </c>
      <c r="G421" s="7">
        <f t="shared" si="294"/>
        <v>15.346698987230448</v>
      </c>
      <c r="H421" s="16">
        <f t="shared" si="295"/>
        <v>20.599847784815445</v>
      </c>
      <c r="I421" s="11">
        <f t="shared" si="275"/>
        <v>0.15128757625528103</v>
      </c>
      <c r="J421" s="39">
        <f t="shared" si="276"/>
        <v>2.2108831603068209E-2</v>
      </c>
      <c r="K421" s="39">
        <f t="shared" si="296"/>
        <v>45.230793646337354</v>
      </c>
      <c r="L421" s="39">
        <f t="shared" si="297"/>
        <v>0.12917874465221282</v>
      </c>
      <c r="M421" s="39">
        <f t="shared" si="298"/>
        <v>0.17339640785834923</v>
      </c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>
        <v>1</v>
      </c>
      <c r="AB421" s="9">
        <v>0</v>
      </c>
      <c r="AC421" s="8">
        <v>0</v>
      </c>
      <c r="AD421" s="9">
        <v>0</v>
      </c>
      <c r="AE421" s="9">
        <v>1</v>
      </c>
      <c r="AF421" s="9">
        <v>0</v>
      </c>
      <c r="AG421" s="9">
        <v>0</v>
      </c>
      <c r="AH421" s="8">
        <v>2018</v>
      </c>
      <c r="AI421" s="9">
        <v>18</v>
      </c>
      <c r="AJ421" s="9">
        <f t="shared" si="287"/>
        <v>1999</v>
      </c>
      <c r="AL421" s="7">
        <v>8</v>
      </c>
      <c r="AM421" s="7">
        <v>20.097000000000001</v>
      </c>
      <c r="AN421" s="9">
        <v>0</v>
      </c>
      <c r="AO421" s="9">
        <v>1</v>
      </c>
      <c r="AP421" s="9">
        <v>0</v>
      </c>
      <c r="AQ421" s="9">
        <v>0</v>
      </c>
      <c r="AR421" s="9">
        <v>0</v>
      </c>
      <c r="AS421" s="9">
        <v>1</v>
      </c>
      <c r="AT421" s="8">
        <v>0</v>
      </c>
      <c r="AU421" s="9">
        <v>1</v>
      </c>
      <c r="AV421" s="31">
        <v>0</v>
      </c>
      <c r="AW421" s="9">
        <v>1</v>
      </c>
      <c r="AX421" s="9">
        <v>0</v>
      </c>
      <c r="AY421" s="31">
        <v>0</v>
      </c>
      <c r="AZ421" s="21">
        <v>2002</v>
      </c>
      <c r="BA421" s="23"/>
      <c r="BB421" s="39">
        <v>0.58099999999999996</v>
      </c>
      <c r="BC421" s="39">
        <v>9.0999999999999998E-2</v>
      </c>
      <c r="BD421" s="39">
        <v>0.20100000000000001</v>
      </c>
      <c r="BE421" s="59">
        <f t="shared" si="300"/>
        <v>0.127</v>
      </c>
      <c r="BF421" s="39">
        <v>0.33</v>
      </c>
      <c r="BG421" s="59">
        <v>0.64</v>
      </c>
      <c r="BH421" s="39" t="s">
        <v>433</v>
      </c>
      <c r="BI421" s="39" t="s">
        <v>433</v>
      </c>
      <c r="BJ421" s="39" t="s">
        <v>433</v>
      </c>
      <c r="BK421" s="39" t="s">
        <v>433</v>
      </c>
      <c r="BL421" s="39" t="s">
        <v>433</v>
      </c>
      <c r="BM421" s="57">
        <v>0.16</v>
      </c>
      <c r="BN421" s="18">
        <v>0.84</v>
      </c>
      <c r="BO421">
        <v>0</v>
      </c>
      <c r="BP421" s="54">
        <v>1</v>
      </c>
      <c r="BQ421" t="s">
        <v>433</v>
      </c>
      <c r="BR421" s="54" t="s">
        <v>433</v>
      </c>
      <c r="BT421" s="18"/>
      <c r="BU421">
        <f t="shared" si="286"/>
        <v>0.499</v>
      </c>
      <c r="BV421" s="18">
        <v>0.501</v>
      </c>
      <c r="BW421" s="18" t="s">
        <v>214</v>
      </c>
      <c r="CD421" s="18"/>
      <c r="CG421" s="18"/>
      <c r="CJ421" s="25">
        <v>32.451999999999998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 s="18">
        <v>0</v>
      </c>
      <c r="CS421">
        <v>0</v>
      </c>
      <c r="CT421">
        <v>0</v>
      </c>
      <c r="CU421">
        <v>1</v>
      </c>
      <c r="CV421" s="18">
        <v>0</v>
      </c>
      <c r="CW421">
        <v>0</v>
      </c>
      <c r="CX421">
        <v>0</v>
      </c>
      <c r="CY421">
        <v>0</v>
      </c>
      <c r="CZ421">
        <v>0</v>
      </c>
      <c r="DA421" s="18">
        <v>0</v>
      </c>
      <c r="DB421">
        <v>0</v>
      </c>
      <c r="DC421">
        <v>0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1</v>
      </c>
      <c r="DL421" s="18">
        <v>1</v>
      </c>
      <c r="DN421" s="18"/>
      <c r="DS421" s="43" t="s">
        <v>397</v>
      </c>
    </row>
    <row r="422" spans="1:123" x14ac:dyDescent="0.25">
      <c r="A422">
        <v>421</v>
      </c>
      <c r="B422">
        <v>25</v>
      </c>
      <c r="C422" s="25" t="s">
        <v>595</v>
      </c>
      <c r="D422" s="12">
        <v>25.771992717677406</v>
      </c>
      <c r="E422" s="14">
        <v>1.7135633455902533</v>
      </c>
      <c r="F422" s="7">
        <v>15.04</v>
      </c>
      <c r="G422" s="7">
        <f t="shared" si="294"/>
        <v>24.058429372087154</v>
      </c>
      <c r="H422" s="16">
        <f t="shared" si="295"/>
        <v>27.485556063267659</v>
      </c>
      <c r="I422" s="11">
        <f t="shared" si="275"/>
        <v>0.31883291842716138</v>
      </c>
      <c r="J422" s="39">
        <f t="shared" si="276"/>
        <v>2.1198997235848498E-2</v>
      </c>
      <c r="K422" s="39">
        <f t="shared" si="296"/>
        <v>47.172042567605658</v>
      </c>
      <c r="L422" s="39">
        <f t="shared" si="297"/>
        <v>0.29763392119131288</v>
      </c>
      <c r="M422" s="39">
        <f t="shared" si="298"/>
        <v>0.34003191566300989</v>
      </c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>
        <v>1</v>
      </c>
      <c r="AB422" s="9">
        <v>0</v>
      </c>
      <c r="AC422" s="8">
        <v>0</v>
      </c>
      <c r="AD422" s="9">
        <v>0</v>
      </c>
      <c r="AE422" s="9">
        <v>1</v>
      </c>
      <c r="AF422" s="9">
        <v>0</v>
      </c>
      <c r="AG422" s="9">
        <v>0</v>
      </c>
      <c r="AH422" s="8">
        <v>2018</v>
      </c>
      <c r="AI422" s="9">
        <v>18</v>
      </c>
      <c r="AJ422" s="9">
        <f t="shared" si="287"/>
        <v>1999</v>
      </c>
      <c r="AL422" s="7">
        <v>10</v>
      </c>
      <c r="AM422" s="7">
        <v>20.097000000000001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8">
        <v>0</v>
      </c>
      <c r="AU422" s="9">
        <v>1</v>
      </c>
      <c r="AV422" s="31">
        <v>0</v>
      </c>
      <c r="AW422" s="9">
        <v>1</v>
      </c>
      <c r="AX422" s="9">
        <v>0</v>
      </c>
      <c r="AY422" s="31">
        <v>0</v>
      </c>
      <c r="AZ422" s="21">
        <v>2002</v>
      </c>
      <c r="BA422" s="23"/>
      <c r="BB422" s="39">
        <v>0.58099999999999996</v>
      </c>
      <c r="BC422" s="39">
        <v>9.0999999999999998E-2</v>
      </c>
      <c r="BD422" s="39">
        <v>0.20100000000000001</v>
      </c>
      <c r="BE422" s="59">
        <f t="shared" si="300"/>
        <v>0.127</v>
      </c>
      <c r="BF422" s="39">
        <v>0.33</v>
      </c>
      <c r="BG422" s="59">
        <v>0.64</v>
      </c>
      <c r="BH422" s="39" t="s">
        <v>433</v>
      </c>
      <c r="BI422" s="39" t="s">
        <v>433</v>
      </c>
      <c r="BJ422" s="39" t="s">
        <v>433</v>
      </c>
      <c r="BK422" s="39" t="s">
        <v>433</v>
      </c>
      <c r="BL422" s="39" t="s">
        <v>433</v>
      </c>
      <c r="BM422" s="57">
        <v>0.16</v>
      </c>
      <c r="BN422" s="18">
        <v>0.84</v>
      </c>
      <c r="BO422">
        <v>0</v>
      </c>
      <c r="BP422" s="54">
        <v>1</v>
      </c>
      <c r="BQ422" t="s">
        <v>433</v>
      </c>
      <c r="BR422" s="54" t="s">
        <v>433</v>
      </c>
      <c r="BT422" s="18"/>
      <c r="BU422">
        <f t="shared" si="286"/>
        <v>0.499</v>
      </c>
      <c r="BV422" s="18">
        <v>0.501</v>
      </c>
      <c r="BW422" s="18" t="s">
        <v>214</v>
      </c>
      <c r="CD422" s="18"/>
      <c r="CG422" s="18"/>
      <c r="CJ422" s="25">
        <v>32.451999999999998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 s="18">
        <v>0</v>
      </c>
      <c r="CS422">
        <v>0</v>
      </c>
      <c r="CT422">
        <v>0</v>
      </c>
      <c r="CU422">
        <v>1</v>
      </c>
      <c r="CV422" s="18">
        <v>0</v>
      </c>
      <c r="CW422">
        <v>0</v>
      </c>
      <c r="CX422">
        <v>0</v>
      </c>
      <c r="CY422">
        <v>0</v>
      </c>
      <c r="CZ422">
        <v>0</v>
      </c>
      <c r="DA422" s="18">
        <v>0</v>
      </c>
      <c r="DB422">
        <v>0</v>
      </c>
      <c r="DC422">
        <v>0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 s="18">
        <v>1</v>
      </c>
      <c r="DN422" s="18"/>
      <c r="DS422" s="43" t="s">
        <v>397</v>
      </c>
    </row>
    <row r="423" spans="1:123" x14ac:dyDescent="0.25">
      <c r="A423">
        <v>422</v>
      </c>
      <c r="B423">
        <v>25</v>
      </c>
      <c r="C423" s="25" t="s">
        <v>595</v>
      </c>
      <c r="D423" s="12">
        <v>16.561693659668308</v>
      </c>
      <c r="E423" s="14">
        <v>1.3486721221228262</v>
      </c>
      <c r="F423" s="7">
        <v>12.280000000000001</v>
      </c>
      <c r="G423" s="7">
        <f t="shared" si="294"/>
        <v>15.213021537545481</v>
      </c>
      <c r="H423" s="16">
        <f t="shared" si="295"/>
        <v>17.910365781791135</v>
      </c>
      <c r="I423" s="11">
        <f t="shared" si="275"/>
        <v>0.26484970841855721</v>
      </c>
      <c r="J423" s="39">
        <f t="shared" si="276"/>
        <v>2.1567565832130067E-2</v>
      </c>
      <c r="K423" s="39">
        <f t="shared" si="296"/>
        <v>46.365918517807884</v>
      </c>
      <c r="L423" s="39">
        <f t="shared" si="297"/>
        <v>0.24328214258642714</v>
      </c>
      <c r="M423" s="39">
        <f t="shared" si="298"/>
        <v>0.28641727425068725</v>
      </c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>
        <v>1</v>
      </c>
      <c r="AB423" s="9">
        <v>0</v>
      </c>
      <c r="AC423" s="8">
        <v>0</v>
      </c>
      <c r="AD423" s="9">
        <v>0</v>
      </c>
      <c r="AE423" s="9">
        <v>1</v>
      </c>
      <c r="AF423" s="9">
        <v>0</v>
      </c>
      <c r="AG423" s="9">
        <v>0</v>
      </c>
      <c r="AH423" s="8">
        <v>2018</v>
      </c>
      <c r="AI423" s="9">
        <v>18</v>
      </c>
      <c r="AJ423" s="9">
        <f t="shared" si="287"/>
        <v>1999</v>
      </c>
      <c r="AL423" s="7">
        <v>12</v>
      </c>
      <c r="AM423" s="7">
        <v>20.097000000000001</v>
      </c>
      <c r="AN423" s="9">
        <v>0</v>
      </c>
      <c r="AO423" s="9">
        <v>1</v>
      </c>
      <c r="AP423" s="9">
        <v>0</v>
      </c>
      <c r="AQ423" s="9">
        <v>0</v>
      </c>
      <c r="AR423" s="9">
        <v>0</v>
      </c>
      <c r="AS423" s="9">
        <v>1</v>
      </c>
      <c r="AT423" s="8">
        <v>0</v>
      </c>
      <c r="AU423" s="9">
        <v>1</v>
      </c>
      <c r="AV423" s="31">
        <v>0</v>
      </c>
      <c r="AW423" s="9">
        <v>1</v>
      </c>
      <c r="AX423" s="9">
        <v>0</v>
      </c>
      <c r="AY423" s="31">
        <v>0</v>
      </c>
      <c r="AZ423" s="21">
        <v>2002</v>
      </c>
      <c r="BA423" s="23"/>
      <c r="BB423" s="39">
        <v>0.58099999999999996</v>
      </c>
      <c r="BC423" s="39">
        <v>9.0999999999999998E-2</v>
      </c>
      <c r="BD423" s="39">
        <v>0.20100000000000001</v>
      </c>
      <c r="BE423" s="59">
        <f t="shared" si="300"/>
        <v>0.127</v>
      </c>
      <c r="BF423" s="39">
        <v>0.33</v>
      </c>
      <c r="BG423" s="59">
        <v>0.64</v>
      </c>
      <c r="BH423" s="39" t="s">
        <v>433</v>
      </c>
      <c r="BI423" s="39" t="s">
        <v>433</v>
      </c>
      <c r="BJ423" s="39" t="s">
        <v>433</v>
      </c>
      <c r="BK423" s="39" t="s">
        <v>433</v>
      </c>
      <c r="BL423" s="39" t="s">
        <v>433</v>
      </c>
      <c r="BM423" s="57">
        <v>0.16</v>
      </c>
      <c r="BN423" s="18">
        <v>0.84</v>
      </c>
      <c r="BO423">
        <v>0</v>
      </c>
      <c r="BP423" s="54">
        <v>1</v>
      </c>
      <c r="BQ423" t="s">
        <v>433</v>
      </c>
      <c r="BR423" s="54" t="s">
        <v>433</v>
      </c>
      <c r="BT423" s="18"/>
      <c r="BU423">
        <f t="shared" si="286"/>
        <v>0.499</v>
      </c>
      <c r="BV423" s="18">
        <v>0.501</v>
      </c>
      <c r="BW423" s="18" t="s">
        <v>214</v>
      </c>
      <c r="CD423" s="18"/>
      <c r="CG423" s="18"/>
      <c r="CJ423" s="25">
        <v>32.451999999999998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 s="18">
        <v>0</v>
      </c>
      <c r="CS423">
        <v>0</v>
      </c>
      <c r="CT423">
        <v>0</v>
      </c>
      <c r="CU423">
        <v>1</v>
      </c>
      <c r="CV423" s="18">
        <v>0</v>
      </c>
      <c r="CW423">
        <v>0</v>
      </c>
      <c r="CX423">
        <v>0</v>
      </c>
      <c r="CY423">
        <v>0</v>
      </c>
      <c r="CZ423">
        <v>0</v>
      </c>
      <c r="DA423" s="18">
        <v>0</v>
      </c>
      <c r="DB423">
        <v>0</v>
      </c>
      <c r="DC423">
        <v>0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 s="18">
        <v>1</v>
      </c>
      <c r="DN423" s="18"/>
      <c r="DS423" s="43" t="s">
        <v>397</v>
      </c>
    </row>
    <row r="424" spans="1:123" x14ac:dyDescent="0.25">
      <c r="A424">
        <v>423</v>
      </c>
      <c r="B424">
        <v>25</v>
      </c>
      <c r="C424" s="25" t="s">
        <v>595</v>
      </c>
      <c r="D424" s="12">
        <v>22.289111751969436</v>
      </c>
      <c r="E424" s="14">
        <v>1.7496904122784553</v>
      </c>
      <c r="F424" s="7">
        <v>12.738888888888891</v>
      </c>
      <c r="G424" s="7">
        <f t="shared" si="294"/>
        <v>20.539421339690982</v>
      </c>
      <c r="H424" s="16">
        <f t="shared" si="295"/>
        <v>24.03880216424789</v>
      </c>
      <c r="I424" s="11">
        <f t="shared" si="275"/>
        <v>0.27401611438895046</v>
      </c>
      <c r="J424" s="39">
        <f t="shared" si="276"/>
        <v>2.1510205228962527E-2</v>
      </c>
      <c r="K424" s="39">
        <f t="shared" si="296"/>
        <v>46.489561087662004</v>
      </c>
      <c r="L424" s="39">
        <f t="shared" si="297"/>
        <v>0.25250590915998794</v>
      </c>
      <c r="M424" s="39">
        <f t="shared" si="298"/>
        <v>0.29552631961791298</v>
      </c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>
        <v>1</v>
      </c>
      <c r="AB424" s="9">
        <v>0</v>
      </c>
      <c r="AC424" s="8">
        <v>0</v>
      </c>
      <c r="AD424" s="9">
        <v>0</v>
      </c>
      <c r="AE424" s="9">
        <v>1</v>
      </c>
      <c r="AF424" s="9">
        <v>0</v>
      </c>
      <c r="AG424" s="9">
        <v>0</v>
      </c>
      <c r="AH424" s="8">
        <v>2018</v>
      </c>
      <c r="AI424" s="9">
        <v>18</v>
      </c>
      <c r="AJ424" s="9">
        <f t="shared" si="287"/>
        <v>1999</v>
      </c>
      <c r="AL424" s="7">
        <v>14</v>
      </c>
      <c r="AM424" s="7">
        <v>20.097000000000001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1</v>
      </c>
      <c r="AT424" s="8">
        <v>0</v>
      </c>
      <c r="AU424" s="9">
        <v>1</v>
      </c>
      <c r="AV424" s="31">
        <v>0</v>
      </c>
      <c r="AW424" s="9">
        <v>1</v>
      </c>
      <c r="AX424" s="9">
        <v>0</v>
      </c>
      <c r="AY424" s="31">
        <v>0</v>
      </c>
      <c r="AZ424" s="21">
        <v>2002</v>
      </c>
      <c r="BA424" s="23"/>
      <c r="BB424" s="39">
        <v>0.58099999999999996</v>
      </c>
      <c r="BC424" s="39">
        <v>9.0999999999999998E-2</v>
      </c>
      <c r="BD424" s="39">
        <v>0.20100000000000001</v>
      </c>
      <c r="BE424" s="59">
        <f t="shared" si="300"/>
        <v>0.127</v>
      </c>
      <c r="BF424" s="39">
        <v>0.33</v>
      </c>
      <c r="BG424" s="59">
        <v>0.64</v>
      </c>
      <c r="BH424" s="39" t="s">
        <v>433</v>
      </c>
      <c r="BI424" s="39" t="s">
        <v>433</v>
      </c>
      <c r="BJ424" s="39" t="s">
        <v>433</v>
      </c>
      <c r="BK424" s="39" t="s">
        <v>433</v>
      </c>
      <c r="BL424" s="39" t="s">
        <v>433</v>
      </c>
      <c r="BM424" s="57">
        <v>0.16</v>
      </c>
      <c r="BN424" s="18">
        <v>0.84</v>
      </c>
      <c r="BO424">
        <v>0</v>
      </c>
      <c r="BP424" s="54">
        <v>1</v>
      </c>
      <c r="BQ424" t="s">
        <v>433</v>
      </c>
      <c r="BR424" s="54" t="s">
        <v>433</v>
      </c>
      <c r="BT424" s="18"/>
      <c r="BU424">
        <f t="shared" si="286"/>
        <v>0.499</v>
      </c>
      <c r="BV424" s="18">
        <v>0.501</v>
      </c>
      <c r="BW424" s="18" t="s">
        <v>214</v>
      </c>
      <c r="CD424" s="18"/>
      <c r="CG424" s="18"/>
      <c r="CJ424" s="25">
        <v>32.451999999999998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 s="18">
        <v>0</v>
      </c>
      <c r="CS424">
        <v>0</v>
      </c>
      <c r="CT424">
        <v>0</v>
      </c>
      <c r="CU424">
        <v>1</v>
      </c>
      <c r="CV424" s="18">
        <v>0</v>
      </c>
      <c r="CW424">
        <v>0</v>
      </c>
      <c r="CX424">
        <v>0</v>
      </c>
      <c r="CY424">
        <v>0</v>
      </c>
      <c r="CZ424">
        <v>0</v>
      </c>
      <c r="DA424" s="18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 s="18">
        <v>1</v>
      </c>
      <c r="DN424" s="18"/>
      <c r="DS424" s="43" t="s">
        <v>397</v>
      </c>
    </row>
    <row r="425" spans="1:123" x14ac:dyDescent="0.25">
      <c r="A425">
        <v>424</v>
      </c>
      <c r="B425">
        <v>25</v>
      </c>
      <c r="C425" s="25" t="s">
        <v>595</v>
      </c>
      <c r="D425" s="12">
        <v>29.217759563620561</v>
      </c>
      <c r="E425" s="14">
        <v>2.8132643321230253</v>
      </c>
      <c r="F425" s="7">
        <v>10.385714285714284</v>
      </c>
      <c r="G425" s="7">
        <f t="shared" si="294"/>
        <v>26.404495231497535</v>
      </c>
      <c r="H425" s="16">
        <f t="shared" si="295"/>
        <v>32.031023895743587</v>
      </c>
      <c r="I425" s="11">
        <f t="shared" si="275"/>
        <v>0.22626543579702996</v>
      </c>
      <c r="J425" s="39">
        <f t="shared" si="276"/>
        <v>2.1786218027224344E-2</v>
      </c>
      <c r="K425" s="39">
        <f t="shared" si="296"/>
        <v>45.900578005342041</v>
      </c>
      <c r="L425" s="39">
        <f t="shared" si="297"/>
        <v>0.2044792177698056</v>
      </c>
      <c r="M425" s="39">
        <f t="shared" si="298"/>
        <v>0.24805165382425431</v>
      </c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>
        <v>1</v>
      </c>
      <c r="AB425" s="9">
        <v>0</v>
      </c>
      <c r="AC425" s="8">
        <v>0</v>
      </c>
      <c r="AD425" s="9">
        <v>0</v>
      </c>
      <c r="AE425" s="9">
        <v>1</v>
      </c>
      <c r="AF425" s="9">
        <v>0</v>
      </c>
      <c r="AG425" s="9">
        <v>0</v>
      </c>
      <c r="AH425" s="8">
        <v>2018</v>
      </c>
      <c r="AI425" s="9">
        <v>18</v>
      </c>
      <c r="AJ425" s="9">
        <f t="shared" si="287"/>
        <v>1999</v>
      </c>
      <c r="AL425" s="7">
        <v>16</v>
      </c>
      <c r="AM425" s="7">
        <v>20.097000000000001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8">
        <v>0</v>
      </c>
      <c r="AU425" s="9">
        <v>1</v>
      </c>
      <c r="AV425" s="31">
        <v>0</v>
      </c>
      <c r="AW425" s="9">
        <v>1</v>
      </c>
      <c r="AX425" s="9">
        <v>0</v>
      </c>
      <c r="AY425" s="31">
        <v>0</v>
      </c>
      <c r="AZ425" s="21">
        <v>2002</v>
      </c>
      <c r="BA425" s="23"/>
      <c r="BB425" s="39">
        <v>0.58099999999999996</v>
      </c>
      <c r="BC425" s="39">
        <v>9.0999999999999998E-2</v>
      </c>
      <c r="BD425" s="39">
        <v>0.20100000000000001</v>
      </c>
      <c r="BE425" s="59">
        <f t="shared" ref="BE425" si="301">1-(SUM(BB425:BD425))</f>
        <v>0.127</v>
      </c>
      <c r="BF425" s="39">
        <v>0.33</v>
      </c>
      <c r="BG425" s="59">
        <v>0.64</v>
      </c>
      <c r="BH425" s="39" t="s">
        <v>433</v>
      </c>
      <c r="BI425" s="39" t="s">
        <v>433</v>
      </c>
      <c r="BJ425" s="39" t="s">
        <v>433</v>
      </c>
      <c r="BK425" s="39" t="s">
        <v>433</v>
      </c>
      <c r="BL425" s="39" t="s">
        <v>433</v>
      </c>
      <c r="BM425" s="57">
        <v>0.16</v>
      </c>
      <c r="BN425" s="18">
        <v>0.84</v>
      </c>
      <c r="BO425">
        <v>0</v>
      </c>
      <c r="BP425" s="54">
        <v>1</v>
      </c>
      <c r="BQ425" t="s">
        <v>433</v>
      </c>
      <c r="BR425" s="54" t="s">
        <v>433</v>
      </c>
      <c r="BT425" s="18"/>
      <c r="BU425">
        <f t="shared" si="286"/>
        <v>0.499</v>
      </c>
      <c r="BV425" s="18">
        <v>0.501</v>
      </c>
      <c r="BW425" s="18" t="s">
        <v>214</v>
      </c>
      <c r="CD425" s="18"/>
      <c r="CG425" s="18"/>
      <c r="CJ425" s="25">
        <v>32.451999999999998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 s="18">
        <v>0</v>
      </c>
      <c r="CS425">
        <v>0</v>
      </c>
      <c r="CT425">
        <v>0</v>
      </c>
      <c r="CU425">
        <v>1</v>
      </c>
      <c r="CV425" s="18">
        <v>0</v>
      </c>
      <c r="CW425">
        <v>0</v>
      </c>
      <c r="CX425">
        <v>0</v>
      </c>
      <c r="CY425">
        <v>0</v>
      </c>
      <c r="CZ425">
        <v>0</v>
      </c>
      <c r="DA425" s="18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 s="18">
        <v>1</v>
      </c>
      <c r="DN425" s="18"/>
      <c r="DS425" s="43" t="s">
        <v>397</v>
      </c>
    </row>
    <row r="426" spans="1:123" x14ac:dyDescent="0.25">
      <c r="A426">
        <v>425</v>
      </c>
      <c r="B426">
        <v>25</v>
      </c>
      <c r="C426" s="25" t="s">
        <v>595</v>
      </c>
      <c r="D426" s="12">
        <v>9.9</v>
      </c>
      <c r="E426" s="14">
        <v>1</v>
      </c>
      <c r="F426" s="7">
        <f t="shared" ref="F426:F444" si="302">D426/E426</f>
        <v>9.9</v>
      </c>
      <c r="G426" s="7">
        <f t="shared" si="294"/>
        <v>8.9</v>
      </c>
      <c r="H426" s="16">
        <f t="shared" si="295"/>
        <v>10.9</v>
      </c>
      <c r="I426" s="11">
        <f t="shared" si="275"/>
        <v>0.15200201690536094</v>
      </c>
      <c r="J426" s="39">
        <f t="shared" si="276"/>
        <v>1.535373908134959E-2</v>
      </c>
      <c r="K426" s="39">
        <f t="shared" ref="K426:K434" si="303">IFERROR(1/J426, "X")</f>
        <v>65.13071472047578</v>
      </c>
      <c r="L426" s="39">
        <f t="shared" ref="L426:L434" si="304">IFERROR(I426-J426, "X")</f>
        <v>0.13664827782401134</v>
      </c>
      <c r="M426" s="39">
        <f t="shared" ref="M426:M434" si="305">IFERROR(I426+J426, "X")</f>
        <v>0.16735575598671054</v>
      </c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>
        <v>1</v>
      </c>
      <c r="AB426" s="9">
        <v>0</v>
      </c>
      <c r="AC426" s="8">
        <v>0</v>
      </c>
      <c r="AD426" s="9">
        <v>0</v>
      </c>
      <c r="AE426" s="9">
        <v>1</v>
      </c>
      <c r="AF426" s="9">
        <v>0</v>
      </c>
      <c r="AG426" s="9">
        <v>0</v>
      </c>
      <c r="AH426" s="8">
        <v>4155</v>
      </c>
      <c r="AI426" s="9">
        <v>10</v>
      </c>
      <c r="AJ426" s="9">
        <f t="shared" si="287"/>
        <v>4144</v>
      </c>
      <c r="AL426" s="7">
        <v>5.6660000000000004</v>
      </c>
      <c r="AM426" s="7">
        <v>20.492000000000001</v>
      </c>
      <c r="AN426" s="9">
        <v>1</v>
      </c>
      <c r="AO426" s="9">
        <v>0</v>
      </c>
      <c r="AP426" s="9">
        <v>0</v>
      </c>
      <c r="AQ426" s="9">
        <v>0</v>
      </c>
      <c r="AR426" s="9">
        <v>0</v>
      </c>
      <c r="AS426" s="9">
        <v>1</v>
      </c>
      <c r="AT426" s="8">
        <v>0</v>
      </c>
      <c r="AU426" s="9">
        <v>1</v>
      </c>
      <c r="AV426" s="31">
        <v>0</v>
      </c>
      <c r="AW426" s="9">
        <v>1</v>
      </c>
      <c r="AX426" s="9">
        <v>0</v>
      </c>
      <c r="AY426" s="31">
        <v>0</v>
      </c>
      <c r="AZ426" s="21">
        <v>2002</v>
      </c>
      <c r="BA426" s="23"/>
      <c r="BB426" s="39">
        <v>0.44</v>
      </c>
      <c r="BC426" s="39">
        <v>9.7000000000000003E-2</v>
      </c>
      <c r="BD426" s="39">
        <v>0.35499999999999998</v>
      </c>
      <c r="BE426" s="59">
        <f>1-(SUM(BB426:BD426))</f>
        <v>0.10799999999999998</v>
      </c>
      <c r="BF426" s="39">
        <v>0.64</v>
      </c>
      <c r="BG426" s="59">
        <v>0.33</v>
      </c>
      <c r="BH426" s="39" t="s">
        <v>433</v>
      </c>
      <c r="BI426" s="39" t="s">
        <v>433</v>
      </c>
      <c r="BJ426" s="39" t="s">
        <v>433</v>
      </c>
      <c r="BK426" s="39" t="s">
        <v>433</v>
      </c>
      <c r="BL426" s="39" t="s">
        <v>433</v>
      </c>
      <c r="BM426" s="57">
        <v>0.57999999999999996</v>
      </c>
      <c r="BN426" s="18">
        <v>0.42</v>
      </c>
      <c r="BO426">
        <v>1</v>
      </c>
      <c r="BP426" s="54">
        <v>0</v>
      </c>
      <c r="BQ426" t="s">
        <v>433</v>
      </c>
      <c r="BR426" s="54" t="s">
        <v>433</v>
      </c>
      <c r="BT426" s="18"/>
      <c r="BU426">
        <f t="shared" si="286"/>
        <v>0.52700000000000002</v>
      </c>
      <c r="BV426" s="18">
        <v>0.47299999999999998</v>
      </c>
      <c r="BW426" s="18" t="s">
        <v>214</v>
      </c>
      <c r="CD426" s="18"/>
      <c r="CG426" s="18"/>
      <c r="CJ426" s="25">
        <v>33.378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s="18">
        <v>1</v>
      </c>
      <c r="CS426">
        <v>0</v>
      </c>
      <c r="CT426">
        <v>1</v>
      </c>
      <c r="CU426">
        <v>0</v>
      </c>
      <c r="CV426" s="18">
        <v>0</v>
      </c>
      <c r="CW426">
        <v>1</v>
      </c>
      <c r="CX426">
        <v>0</v>
      </c>
      <c r="CY426">
        <v>0</v>
      </c>
      <c r="CZ426">
        <v>0</v>
      </c>
      <c r="DA426" s="18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 s="18">
        <v>1</v>
      </c>
      <c r="DN426" s="18"/>
      <c r="DS426" s="43" t="s">
        <v>397</v>
      </c>
    </row>
    <row r="427" spans="1:123" x14ac:dyDescent="0.25">
      <c r="A427">
        <v>426</v>
      </c>
      <c r="B427">
        <v>25</v>
      </c>
      <c r="C427" s="25" t="s">
        <v>595</v>
      </c>
      <c r="D427" s="12">
        <v>10.6</v>
      </c>
      <c r="E427" s="14">
        <v>0.5</v>
      </c>
      <c r="F427" s="7">
        <f t="shared" si="302"/>
        <v>21.2</v>
      </c>
      <c r="G427" s="7">
        <f t="shared" si="294"/>
        <v>10.1</v>
      </c>
      <c r="H427" s="16">
        <f t="shared" si="295"/>
        <v>11.1</v>
      </c>
      <c r="I427" s="11">
        <f t="shared" si="275"/>
        <v>0.27304447275129468</v>
      </c>
      <c r="J427" s="39">
        <f t="shared" si="276"/>
        <v>1.2879456261853524E-2</v>
      </c>
      <c r="K427" s="39">
        <f t="shared" si="303"/>
        <v>77.643029307208252</v>
      </c>
      <c r="L427" s="39">
        <f t="shared" si="304"/>
        <v>0.26016501648944113</v>
      </c>
      <c r="M427" s="39">
        <f t="shared" si="305"/>
        <v>0.28592392901314823</v>
      </c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>
        <v>1</v>
      </c>
      <c r="AB427" s="9">
        <v>0</v>
      </c>
      <c r="AC427" s="8">
        <v>0</v>
      </c>
      <c r="AD427" s="9">
        <v>0</v>
      </c>
      <c r="AE427" s="9">
        <v>1</v>
      </c>
      <c r="AF427" s="9">
        <v>0</v>
      </c>
      <c r="AG427" s="9">
        <v>0</v>
      </c>
      <c r="AH427" s="8">
        <v>5590</v>
      </c>
      <c r="AI427" s="9">
        <v>10</v>
      </c>
      <c r="AJ427" s="9">
        <f t="shared" si="287"/>
        <v>5579</v>
      </c>
      <c r="AL427" s="7">
        <v>5.6660000000000004</v>
      </c>
      <c r="AM427" s="7">
        <v>20.492000000000001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8">
        <v>0</v>
      </c>
      <c r="AU427" s="9">
        <v>1</v>
      </c>
      <c r="AV427" s="31">
        <v>0</v>
      </c>
      <c r="AW427" s="9">
        <v>1</v>
      </c>
      <c r="AX427" s="9">
        <v>0</v>
      </c>
      <c r="AY427" s="31">
        <v>0</v>
      </c>
      <c r="AZ427" s="21">
        <v>2002</v>
      </c>
      <c r="BA427" s="23"/>
      <c r="BB427" s="39">
        <v>0.44</v>
      </c>
      <c r="BC427" s="39">
        <v>9.7000000000000003E-2</v>
      </c>
      <c r="BD427" s="39">
        <v>0.35499999999999998</v>
      </c>
      <c r="BE427" s="59">
        <f t="shared" ref="BE427" si="306">1-(SUM(BB427:BD427))</f>
        <v>0.10799999999999998</v>
      </c>
      <c r="BF427" s="39">
        <v>0.64</v>
      </c>
      <c r="BG427" s="59">
        <v>0.33</v>
      </c>
      <c r="BH427" s="39" t="s">
        <v>433</v>
      </c>
      <c r="BI427" s="39" t="s">
        <v>433</v>
      </c>
      <c r="BJ427" s="39" t="s">
        <v>433</v>
      </c>
      <c r="BK427" s="39" t="s">
        <v>433</v>
      </c>
      <c r="BL427" s="39" t="s">
        <v>433</v>
      </c>
      <c r="BM427" s="57">
        <v>0.57999999999999996</v>
      </c>
      <c r="BN427" s="18">
        <v>0.42</v>
      </c>
      <c r="BO427">
        <v>1</v>
      </c>
      <c r="BP427" s="54">
        <v>0</v>
      </c>
      <c r="BQ427" t="s">
        <v>433</v>
      </c>
      <c r="BR427" s="54" t="s">
        <v>433</v>
      </c>
      <c r="BT427" s="18"/>
      <c r="BU427">
        <f t="shared" si="286"/>
        <v>0.52700000000000002</v>
      </c>
      <c r="BV427" s="18">
        <v>0.47299999999999998</v>
      </c>
      <c r="BW427" s="18" t="s">
        <v>214</v>
      </c>
      <c r="CD427" s="18"/>
      <c r="CG427" s="18"/>
      <c r="CJ427" s="25">
        <v>33.378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s="18">
        <v>1</v>
      </c>
      <c r="CS427">
        <v>0</v>
      </c>
      <c r="CT427">
        <v>1</v>
      </c>
      <c r="CU427">
        <v>0</v>
      </c>
      <c r="CV427" s="18">
        <v>0</v>
      </c>
      <c r="CW427">
        <v>0</v>
      </c>
      <c r="CX427">
        <v>0</v>
      </c>
      <c r="CY427">
        <v>1</v>
      </c>
      <c r="CZ427">
        <v>0</v>
      </c>
      <c r="DA427" s="18">
        <v>0</v>
      </c>
      <c r="DB427">
        <v>0</v>
      </c>
      <c r="DC427">
        <v>0</v>
      </c>
      <c r="DD427">
        <v>1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 s="18">
        <v>1</v>
      </c>
      <c r="DN427" s="18"/>
      <c r="DS427" s="43" t="s">
        <v>397</v>
      </c>
    </row>
    <row r="428" spans="1:123" x14ac:dyDescent="0.25">
      <c r="A428">
        <v>427</v>
      </c>
      <c r="B428">
        <v>25</v>
      </c>
      <c r="C428" s="25" t="s">
        <v>595</v>
      </c>
      <c r="D428" s="12">
        <v>16.899999999999999</v>
      </c>
      <c r="E428" s="14">
        <v>3</v>
      </c>
      <c r="F428" s="7">
        <f t="shared" si="302"/>
        <v>5.6333333333333329</v>
      </c>
      <c r="G428" s="7">
        <f t="shared" si="294"/>
        <v>13.899999999999999</v>
      </c>
      <c r="H428" s="16">
        <f t="shared" si="295"/>
        <v>19.899999999999999</v>
      </c>
      <c r="I428" s="11">
        <f t="shared" si="275"/>
        <v>0.24805751063781942</v>
      </c>
      <c r="J428" s="39">
        <f t="shared" si="276"/>
        <v>4.4033877628015285E-2</v>
      </c>
      <c r="K428" s="39">
        <f t="shared" si="303"/>
        <v>22.709787415219115</v>
      </c>
      <c r="L428" s="39">
        <f t="shared" si="304"/>
        <v>0.20402363300980414</v>
      </c>
      <c r="M428" s="39">
        <f t="shared" si="305"/>
        <v>0.29209138826583469</v>
      </c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>
        <v>1</v>
      </c>
      <c r="AB428" s="9">
        <v>0</v>
      </c>
      <c r="AC428" s="8">
        <v>0</v>
      </c>
      <c r="AD428" s="9">
        <v>0</v>
      </c>
      <c r="AE428" s="9">
        <v>1</v>
      </c>
      <c r="AF428" s="9">
        <v>0</v>
      </c>
      <c r="AG428" s="9">
        <v>0</v>
      </c>
      <c r="AH428" s="8">
        <v>493</v>
      </c>
      <c r="AI428" s="9">
        <v>8</v>
      </c>
      <c r="AJ428" s="9">
        <f t="shared" si="287"/>
        <v>484</v>
      </c>
      <c r="AL428" s="7">
        <v>4.3259999999999996</v>
      </c>
      <c r="AM428" s="7">
        <v>20.097000000000001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1</v>
      </c>
      <c r="AT428" s="8">
        <v>0</v>
      </c>
      <c r="AU428" s="9">
        <v>1</v>
      </c>
      <c r="AV428" s="31">
        <v>0</v>
      </c>
      <c r="AW428" s="9">
        <v>1</v>
      </c>
      <c r="AX428" s="9">
        <v>0</v>
      </c>
      <c r="AY428" s="31">
        <v>0</v>
      </c>
      <c r="AZ428" s="21">
        <v>2002</v>
      </c>
      <c r="BA428" s="23"/>
      <c r="BB428" s="39">
        <v>0.58099999999999996</v>
      </c>
      <c r="BC428" s="39">
        <v>9.0999999999999998E-2</v>
      </c>
      <c r="BD428" s="39">
        <v>0.20100000000000001</v>
      </c>
      <c r="BE428" s="59">
        <f t="shared" ref="BE428" si="307">1-(SUM(BB428:BD428))</f>
        <v>0.127</v>
      </c>
      <c r="BF428" s="39">
        <v>0.33</v>
      </c>
      <c r="BG428" s="59">
        <v>0.64</v>
      </c>
      <c r="BH428" s="39" t="s">
        <v>433</v>
      </c>
      <c r="BI428" s="39" t="s">
        <v>433</v>
      </c>
      <c r="BJ428" s="39" t="s">
        <v>433</v>
      </c>
      <c r="BK428" s="39" t="s">
        <v>433</v>
      </c>
      <c r="BL428" s="39" t="s">
        <v>433</v>
      </c>
      <c r="BM428" s="57">
        <v>0.16</v>
      </c>
      <c r="BN428" s="18">
        <v>0.84</v>
      </c>
      <c r="BO428">
        <v>0</v>
      </c>
      <c r="BP428" s="54">
        <v>1</v>
      </c>
      <c r="BQ428" t="s">
        <v>433</v>
      </c>
      <c r="BR428" s="54" t="s">
        <v>433</v>
      </c>
      <c r="BT428" s="18"/>
      <c r="BU428">
        <f t="shared" si="286"/>
        <v>0.499</v>
      </c>
      <c r="BV428" s="18">
        <v>0.501</v>
      </c>
      <c r="BW428" s="18" t="s">
        <v>214</v>
      </c>
      <c r="CD428" s="18"/>
      <c r="CG428" s="18"/>
      <c r="CJ428" s="25">
        <v>32.451999999999998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8">
        <v>1</v>
      </c>
      <c r="CS428">
        <v>0</v>
      </c>
      <c r="CT428">
        <v>1</v>
      </c>
      <c r="CU428">
        <v>0</v>
      </c>
      <c r="CV428" s="18">
        <v>0</v>
      </c>
      <c r="CW428">
        <v>1</v>
      </c>
      <c r="CX428">
        <v>0</v>
      </c>
      <c r="CY428">
        <v>0</v>
      </c>
      <c r="CZ428">
        <v>0</v>
      </c>
      <c r="DA428" s="1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1</v>
      </c>
      <c r="DL428" s="18">
        <v>1</v>
      </c>
      <c r="DN428" s="18"/>
      <c r="DS428" s="43" t="s">
        <v>397</v>
      </c>
    </row>
    <row r="429" spans="1:123" s="69" customFormat="1" x14ac:dyDescent="0.25">
      <c r="A429" s="69">
        <v>428</v>
      </c>
      <c r="B429" s="69">
        <v>25</v>
      </c>
      <c r="C429" s="70" t="s">
        <v>595</v>
      </c>
      <c r="D429" s="71">
        <v>17.600000000000001</v>
      </c>
      <c r="E429" s="72">
        <v>1</v>
      </c>
      <c r="F429" s="73">
        <f t="shared" si="302"/>
        <v>17.600000000000001</v>
      </c>
      <c r="G429" s="73">
        <f t="shared" si="294"/>
        <v>16.600000000000001</v>
      </c>
      <c r="H429" s="74">
        <f t="shared" si="295"/>
        <v>18.600000000000001</v>
      </c>
      <c r="I429" s="75">
        <f t="shared" si="275"/>
        <v>0.5074849643669247</v>
      </c>
      <c r="J429" s="76">
        <f t="shared" si="276"/>
        <v>2.8834372975393447E-2</v>
      </c>
      <c r="K429" s="76">
        <f t="shared" si="303"/>
        <v>34.680830439884218</v>
      </c>
      <c r="L429" s="76">
        <f t="shared" si="304"/>
        <v>0.47865059139153127</v>
      </c>
      <c r="M429" s="76">
        <f t="shared" si="305"/>
        <v>0.53631933734231818</v>
      </c>
      <c r="N429" s="77"/>
      <c r="O429" s="78"/>
      <c r="P429" s="79"/>
      <c r="Q429" s="79"/>
      <c r="R429" s="78"/>
      <c r="S429" s="79"/>
      <c r="T429" s="79"/>
      <c r="U429" s="78"/>
      <c r="V429" s="79"/>
      <c r="W429" s="79"/>
      <c r="X429" s="79"/>
      <c r="Y429" s="78"/>
      <c r="Z429" s="79"/>
      <c r="AA429" s="78">
        <v>1</v>
      </c>
      <c r="AB429" s="79">
        <v>0</v>
      </c>
      <c r="AC429" s="78">
        <v>0</v>
      </c>
      <c r="AD429" s="79">
        <v>0</v>
      </c>
      <c r="AE429" s="79">
        <v>1</v>
      </c>
      <c r="AF429" s="79">
        <v>0</v>
      </c>
      <c r="AG429" s="79">
        <v>0</v>
      </c>
      <c r="AH429" s="78">
        <v>903</v>
      </c>
      <c r="AI429" s="79">
        <v>9</v>
      </c>
      <c r="AJ429" s="79">
        <f t="shared" si="287"/>
        <v>893</v>
      </c>
      <c r="AK429" s="79"/>
      <c r="AL429" s="73">
        <v>4.3259999999999996</v>
      </c>
      <c r="AM429" s="73">
        <v>20.097000000000001</v>
      </c>
      <c r="AN429" s="79">
        <v>1</v>
      </c>
      <c r="AO429" s="79">
        <v>0</v>
      </c>
      <c r="AP429" s="79">
        <v>0</v>
      </c>
      <c r="AQ429" s="79">
        <v>0</v>
      </c>
      <c r="AR429" s="79">
        <v>0</v>
      </c>
      <c r="AS429" s="79">
        <v>1</v>
      </c>
      <c r="AT429" s="78">
        <v>0</v>
      </c>
      <c r="AU429" s="79">
        <v>1</v>
      </c>
      <c r="AV429" s="80">
        <v>0</v>
      </c>
      <c r="AW429" s="79">
        <v>1</v>
      </c>
      <c r="AX429" s="79">
        <v>0</v>
      </c>
      <c r="AY429" s="80">
        <v>0</v>
      </c>
      <c r="AZ429" s="81">
        <v>2002</v>
      </c>
      <c r="BA429" s="82"/>
      <c r="BB429" s="76">
        <v>0.58099999999999996</v>
      </c>
      <c r="BC429" s="76">
        <v>9.0999999999999998E-2</v>
      </c>
      <c r="BD429" s="76">
        <v>0.20100000000000001</v>
      </c>
      <c r="BE429" s="83">
        <f t="shared" ref="BE429" si="308">1-(SUM(BB429:BD429))</f>
        <v>0.127</v>
      </c>
      <c r="BF429" s="76">
        <v>0.33</v>
      </c>
      <c r="BG429" s="83">
        <v>0.64</v>
      </c>
      <c r="BH429" s="76" t="s">
        <v>433</v>
      </c>
      <c r="BI429" s="76" t="s">
        <v>433</v>
      </c>
      <c r="BJ429" s="76" t="s">
        <v>433</v>
      </c>
      <c r="BK429" s="76" t="s">
        <v>433</v>
      </c>
      <c r="BL429" s="76" t="s">
        <v>433</v>
      </c>
      <c r="BM429" s="84">
        <v>0.16</v>
      </c>
      <c r="BN429" s="85">
        <v>0.84</v>
      </c>
      <c r="BO429" s="69">
        <v>0</v>
      </c>
      <c r="BP429" s="86">
        <v>1</v>
      </c>
      <c r="BQ429" s="69" t="s">
        <v>433</v>
      </c>
      <c r="BR429" s="86" t="s">
        <v>433</v>
      </c>
      <c r="BT429" s="85"/>
      <c r="BU429" s="69">
        <f t="shared" si="286"/>
        <v>0.499</v>
      </c>
      <c r="BV429" s="85">
        <v>0.501</v>
      </c>
      <c r="BW429" s="85" t="s">
        <v>214</v>
      </c>
      <c r="CD429" s="85"/>
      <c r="CG429" s="85"/>
      <c r="CJ429" s="70">
        <v>32.451999999999998</v>
      </c>
      <c r="CK429" s="69">
        <v>0</v>
      </c>
      <c r="CL429" s="69">
        <v>0</v>
      </c>
      <c r="CM429" s="69">
        <v>0</v>
      </c>
      <c r="CN429" s="69">
        <v>0</v>
      </c>
      <c r="CO429" s="69">
        <v>0</v>
      </c>
      <c r="CP429" s="69">
        <v>0</v>
      </c>
      <c r="CQ429" s="69">
        <v>0</v>
      </c>
      <c r="CR429" s="85">
        <v>1</v>
      </c>
      <c r="CS429" s="69">
        <v>0</v>
      </c>
      <c r="CT429" s="69">
        <v>1</v>
      </c>
      <c r="CU429" s="69">
        <v>0</v>
      </c>
      <c r="CV429" s="85">
        <v>0</v>
      </c>
      <c r="CW429" s="69">
        <v>0</v>
      </c>
      <c r="CX429" s="69">
        <v>0</v>
      </c>
      <c r="CY429" s="69">
        <v>1</v>
      </c>
      <c r="CZ429" s="69">
        <v>0</v>
      </c>
      <c r="DA429" s="85">
        <v>0</v>
      </c>
      <c r="DB429" s="69">
        <v>0</v>
      </c>
      <c r="DC429" s="69">
        <v>0</v>
      </c>
      <c r="DD429" s="69">
        <v>1</v>
      </c>
      <c r="DE429" s="69">
        <v>1</v>
      </c>
      <c r="DF429" s="69">
        <v>0</v>
      </c>
      <c r="DG429" s="69">
        <v>0</v>
      </c>
      <c r="DH429" s="69">
        <v>0</v>
      </c>
      <c r="DI429" s="69">
        <v>0</v>
      </c>
      <c r="DJ429" s="69">
        <v>0</v>
      </c>
      <c r="DK429" s="69">
        <v>1</v>
      </c>
      <c r="DL429" s="85">
        <v>1</v>
      </c>
      <c r="DN429" s="85"/>
      <c r="DR429" s="70"/>
      <c r="DS429" s="87" t="s">
        <v>397</v>
      </c>
    </row>
    <row r="430" spans="1:123" x14ac:dyDescent="0.25">
      <c r="A430">
        <v>429</v>
      </c>
      <c r="B430">
        <v>26</v>
      </c>
      <c r="C430" s="25" t="s">
        <v>608</v>
      </c>
      <c r="D430" s="12">
        <v>8.61</v>
      </c>
      <c r="E430" s="14">
        <v>9.5899999999999999E-2</v>
      </c>
      <c r="F430" s="7">
        <f t="shared" si="302"/>
        <v>89.78102189781022</v>
      </c>
      <c r="G430" s="7">
        <f t="shared" si="294"/>
        <v>8.5140999999999991</v>
      </c>
      <c r="H430" s="16">
        <f t="shared" si="295"/>
        <v>8.7058999999999997</v>
      </c>
      <c r="I430" s="11">
        <f t="shared" si="275"/>
        <v>0.35823210569483238</v>
      </c>
      <c r="J430" s="39">
        <f t="shared" si="276"/>
        <v>3.9900649170887832E-3</v>
      </c>
      <c r="K430" s="39">
        <f t="shared" si="303"/>
        <v>250.62248880141439</v>
      </c>
      <c r="L430" s="39">
        <f t="shared" si="304"/>
        <v>0.35424204077774357</v>
      </c>
      <c r="M430" s="39">
        <f t="shared" si="305"/>
        <v>0.36222217061192119</v>
      </c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>
        <v>1</v>
      </c>
      <c r="AB430" s="9">
        <v>0</v>
      </c>
      <c r="AC430" s="8">
        <v>0</v>
      </c>
      <c r="AD430" s="9">
        <v>0</v>
      </c>
      <c r="AE430" s="9">
        <v>0</v>
      </c>
      <c r="AF430" s="9">
        <v>1</v>
      </c>
      <c r="AG430" s="9">
        <v>0</v>
      </c>
      <c r="AH430" s="8">
        <v>54759</v>
      </c>
      <c r="AI430" s="9">
        <v>7</v>
      </c>
      <c r="AJ430" s="9">
        <f t="shared" si="287"/>
        <v>54751</v>
      </c>
      <c r="AL430" s="7">
        <v>8.5079999999999991</v>
      </c>
      <c r="AM430" s="7">
        <f t="shared" ref="AM430:AM433" si="309">CJ430-AL430-6</f>
        <v>23.718999999999998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1</v>
      </c>
      <c r="AT430" s="8">
        <v>0</v>
      </c>
      <c r="AU430" s="9">
        <v>1</v>
      </c>
      <c r="AV430" s="31">
        <v>0</v>
      </c>
      <c r="AW430" s="9">
        <v>1</v>
      </c>
      <c r="AX430" s="9">
        <v>0</v>
      </c>
      <c r="AY430" s="31">
        <v>0</v>
      </c>
      <c r="AZ430" s="21">
        <v>2003</v>
      </c>
      <c r="BA430" s="23"/>
      <c r="BB430" s="39" t="s">
        <v>433</v>
      </c>
      <c r="BC430" s="39" t="s">
        <v>433</v>
      </c>
      <c r="BD430" s="39" t="s">
        <v>433</v>
      </c>
      <c r="BE430" s="59" t="s">
        <v>433</v>
      </c>
      <c r="BF430" s="39" t="s">
        <v>433</v>
      </c>
      <c r="BG430" s="59" t="s">
        <v>433</v>
      </c>
      <c r="BM430" s="57" t="s">
        <v>433</v>
      </c>
      <c r="BN430" s="18" t="s">
        <v>433</v>
      </c>
      <c r="BO430">
        <v>1</v>
      </c>
      <c r="BP430" s="54">
        <v>0</v>
      </c>
      <c r="BQ430" t="s">
        <v>433</v>
      </c>
      <c r="BR430" s="54" t="s">
        <v>433</v>
      </c>
      <c r="BT430" s="18"/>
      <c r="BU430">
        <f>1-BV430</f>
        <v>0.66700000000000004</v>
      </c>
      <c r="BV430" s="18">
        <v>0.33300000000000002</v>
      </c>
      <c r="BW430" s="18" t="s">
        <v>262</v>
      </c>
      <c r="CD430" s="18"/>
      <c r="CG430" s="18"/>
      <c r="CJ430" s="25">
        <v>38.226999999999997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18">
        <v>0</v>
      </c>
      <c r="CS430">
        <v>0</v>
      </c>
      <c r="CT430">
        <v>0</v>
      </c>
      <c r="CU430">
        <v>1</v>
      </c>
      <c r="CV430" s="18">
        <v>0</v>
      </c>
      <c r="CW430">
        <v>0</v>
      </c>
      <c r="CX430">
        <v>0</v>
      </c>
      <c r="CY430">
        <v>0</v>
      </c>
      <c r="CZ430">
        <v>0</v>
      </c>
      <c r="DA430" s="18">
        <v>0</v>
      </c>
      <c r="DB430">
        <v>1</v>
      </c>
      <c r="DC430">
        <v>1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1</v>
      </c>
      <c r="DL430" s="18">
        <v>0</v>
      </c>
      <c r="DN430" s="18"/>
      <c r="DS430" s="43" t="s">
        <v>397</v>
      </c>
    </row>
    <row r="431" spans="1:123" x14ac:dyDescent="0.25">
      <c r="A431">
        <v>430</v>
      </c>
      <c r="B431">
        <v>26</v>
      </c>
      <c r="C431" s="25" t="s">
        <v>608</v>
      </c>
      <c r="D431" s="12">
        <v>7.11</v>
      </c>
      <c r="E431" s="14">
        <v>2.7</v>
      </c>
      <c r="F431" s="7">
        <f t="shared" si="302"/>
        <v>2.6333333333333333</v>
      </c>
      <c r="G431" s="7">
        <f t="shared" si="294"/>
        <v>4.41</v>
      </c>
      <c r="H431" s="16">
        <f t="shared" si="295"/>
        <v>9.81</v>
      </c>
      <c r="I431" s="11">
        <f t="shared" si="275"/>
        <v>1.1253362473406978E-2</v>
      </c>
      <c r="J431" s="39">
        <f t="shared" si="276"/>
        <v>4.2734287873697381E-3</v>
      </c>
      <c r="K431" s="39">
        <f t="shared" si="303"/>
        <v>234.00413339179383</v>
      </c>
      <c r="L431" s="39">
        <f t="shared" si="304"/>
        <v>6.9799336860372398E-3</v>
      </c>
      <c r="M431" s="39">
        <f t="shared" si="305"/>
        <v>1.5526791260776716E-2</v>
      </c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>
        <v>0</v>
      </c>
      <c r="AB431" s="9">
        <v>1</v>
      </c>
      <c r="AC431" s="8">
        <v>0</v>
      </c>
      <c r="AD431" s="9">
        <v>0</v>
      </c>
      <c r="AE431" s="9">
        <v>0</v>
      </c>
      <c r="AF431" s="9">
        <v>1</v>
      </c>
      <c r="AG431" s="9">
        <v>0</v>
      </c>
      <c r="AH431" s="8">
        <v>54759</v>
      </c>
      <c r="AI431" s="9">
        <v>7</v>
      </c>
      <c r="AJ431" s="9">
        <f t="shared" si="287"/>
        <v>54751</v>
      </c>
      <c r="AL431" s="7">
        <v>8.5079999999999991</v>
      </c>
      <c r="AM431" s="7">
        <f t="shared" si="309"/>
        <v>23.718999999999998</v>
      </c>
      <c r="AN431" s="9">
        <v>1</v>
      </c>
      <c r="AO431" s="9">
        <v>0</v>
      </c>
      <c r="AP431" s="9">
        <v>0</v>
      </c>
      <c r="AQ431" s="9">
        <v>0</v>
      </c>
      <c r="AR431" s="9">
        <v>0</v>
      </c>
      <c r="AS431" s="9">
        <v>1</v>
      </c>
      <c r="AT431" s="8">
        <v>0</v>
      </c>
      <c r="AU431" s="9">
        <v>1</v>
      </c>
      <c r="AV431" s="31">
        <v>0</v>
      </c>
      <c r="AW431" s="9">
        <v>0</v>
      </c>
      <c r="AX431" s="9">
        <v>0</v>
      </c>
      <c r="AY431" s="31">
        <v>1</v>
      </c>
      <c r="AZ431" s="21">
        <v>2003</v>
      </c>
      <c r="BA431" s="23"/>
      <c r="BB431" s="39" t="s">
        <v>433</v>
      </c>
      <c r="BC431" s="39" t="s">
        <v>433</v>
      </c>
      <c r="BD431" s="39" t="s">
        <v>433</v>
      </c>
      <c r="BE431" s="59" t="s">
        <v>433</v>
      </c>
      <c r="BF431" s="39" t="s">
        <v>433</v>
      </c>
      <c r="BG431" s="59" t="s">
        <v>433</v>
      </c>
      <c r="BM431" s="57" t="s">
        <v>433</v>
      </c>
      <c r="BN431" s="18" t="s">
        <v>433</v>
      </c>
      <c r="BO431">
        <v>1</v>
      </c>
      <c r="BP431" s="54">
        <v>0</v>
      </c>
      <c r="BQ431" t="s">
        <v>433</v>
      </c>
      <c r="BR431" s="54" t="s">
        <v>433</v>
      </c>
      <c r="BT431" s="18"/>
      <c r="BU431">
        <f>1-BV431</f>
        <v>0.66700000000000004</v>
      </c>
      <c r="BV431" s="18">
        <v>0.33300000000000002</v>
      </c>
      <c r="BW431" s="18" t="s">
        <v>262</v>
      </c>
      <c r="CD431" s="18"/>
      <c r="CG431" s="18"/>
      <c r="CJ431" s="25">
        <v>38.226999999999997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 s="18">
        <v>0</v>
      </c>
      <c r="CS431">
        <v>0</v>
      </c>
      <c r="CT431">
        <v>0</v>
      </c>
      <c r="CU431">
        <v>1</v>
      </c>
      <c r="CV431" s="18">
        <v>0</v>
      </c>
      <c r="CW431">
        <v>0</v>
      </c>
      <c r="CX431">
        <v>0</v>
      </c>
      <c r="CY431">
        <v>0</v>
      </c>
      <c r="CZ431">
        <v>0</v>
      </c>
      <c r="DA431" s="18">
        <v>0</v>
      </c>
      <c r="DB431">
        <v>1</v>
      </c>
      <c r="DC431">
        <v>1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1</v>
      </c>
      <c r="DL431" s="18">
        <v>0</v>
      </c>
      <c r="DN431" s="18"/>
      <c r="DS431" s="43" t="s">
        <v>397</v>
      </c>
    </row>
    <row r="432" spans="1:123" x14ac:dyDescent="0.25">
      <c r="A432">
        <v>431</v>
      </c>
      <c r="B432">
        <v>26</v>
      </c>
      <c r="C432" s="25" t="s">
        <v>608</v>
      </c>
      <c r="D432" s="12">
        <v>8.5299999999999994</v>
      </c>
      <c r="E432" s="14">
        <v>3.6</v>
      </c>
      <c r="F432" s="7">
        <f t="shared" si="302"/>
        <v>2.369444444444444</v>
      </c>
      <c r="G432" s="7">
        <f t="shared" si="294"/>
        <v>4.93</v>
      </c>
      <c r="H432" s="16">
        <f t="shared" si="295"/>
        <v>12.129999999999999</v>
      </c>
      <c r="I432" s="11">
        <f t="shared" si="275"/>
        <v>1.0125774162546355E-2</v>
      </c>
      <c r="J432" s="39">
        <f t="shared" si="276"/>
        <v>4.2734803030676297E-3</v>
      </c>
      <c r="K432" s="39">
        <f t="shared" si="303"/>
        <v>234.00131253259099</v>
      </c>
      <c r="L432" s="39">
        <f t="shared" si="304"/>
        <v>5.8522938594787258E-3</v>
      </c>
      <c r="M432" s="39">
        <f t="shared" si="305"/>
        <v>1.4399254465613985E-2</v>
      </c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>
        <v>0</v>
      </c>
      <c r="AB432" s="9">
        <v>1</v>
      </c>
      <c r="AC432" s="8">
        <v>0</v>
      </c>
      <c r="AD432" s="9">
        <v>0</v>
      </c>
      <c r="AE432" s="9">
        <v>0</v>
      </c>
      <c r="AF432" s="9">
        <v>1</v>
      </c>
      <c r="AG432" s="9">
        <v>0</v>
      </c>
      <c r="AH432" s="8">
        <v>54759</v>
      </c>
      <c r="AI432" s="9">
        <v>7</v>
      </c>
      <c r="AJ432" s="9">
        <f t="shared" si="287"/>
        <v>54751</v>
      </c>
      <c r="AL432" s="7">
        <v>8.5079999999999991</v>
      </c>
      <c r="AM432" s="7">
        <f t="shared" si="309"/>
        <v>23.718999999999998</v>
      </c>
      <c r="AN432" s="9">
        <v>1</v>
      </c>
      <c r="AO432" s="9">
        <v>0</v>
      </c>
      <c r="AP432" s="9">
        <v>0</v>
      </c>
      <c r="AQ432" s="9">
        <v>0</v>
      </c>
      <c r="AR432" s="9">
        <v>0</v>
      </c>
      <c r="AS432" s="9">
        <v>1</v>
      </c>
      <c r="AT432" s="8">
        <v>0</v>
      </c>
      <c r="AU432" s="9">
        <v>1</v>
      </c>
      <c r="AV432" s="31">
        <v>0</v>
      </c>
      <c r="AW432" s="9">
        <v>0</v>
      </c>
      <c r="AX432" s="9">
        <v>0</v>
      </c>
      <c r="AY432" s="31">
        <v>1</v>
      </c>
      <c r="AZ432" s="21">
        <v>2003</v>
      </c>
      <c r="BA432" s="23"/>
      <c r="BB432" s="39" t="s">
        <v>433</v>
      </c>
      <c r="BC432" s="39" t="s">
        <v>433</v>
      </c>
      <c r="BD432" s="39" t="s">
        <v>433</v>
      </c>
      <c r="BE432" s="59" t="s">
        <v>433</v>
      </c>
      <c r="BF432" s="39" t="s">
        <v>433</v>
      </c>
      <c r="BG432" s="59" t="s">
        <v>433</v>
      </c>
      <c r="BM432" s="57" t="s">
        <v>433</v>
      </c>
      <c r="BN432" s="18" t="s">
        <v>433</v>
      </c>
      <c r="BO432">
        <v>1</v>
      </c>
      <c r="BP432" s="54">
        <v>0</v>
      </c>
      <c r="BQ432" t="s">
        <v>433</v>
      </c>
      <c r="BR432" s="54" t="s">
        <v>433</v>
      </c>
      <c r="BT432" s="18"/>
      <c r="BU432">
        <f>1-BV432</f>
        <v>0.66700000000000004</v>
      </c>
      <c r="BV432" s="18">
        <v>0.33300000000000002</v>
      </c>
      <c r="BW432" s="18" t="s">
        <v>262</v>
      </c>
      <c r="CD432" s="18"/>
      <c r="CG432" s="18"/>
      <c r="CJ432" s="25">
        <v>38.226999999999997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 s="18">
        <v>0</v>
      </c>
      <c r="CS432">
        <v>0</v>
      </c>
      <c r="CT432">
        <v>0</v>
      </c>
      <c r="CU432">
        <v>1</v>
      </c>
      <c r="CV432" s="18">
        <v>0</v>
      </c>
      <c r="CW432">
        <v>0</v>
      </c>
      <c r="CX432">
        <v>0</v>
      </c>
      <c r="CY432">
        <v>0</v>
      </c>
      <c r="CZ432">
        <v>0</v>
      </c>
      <c r="DA432" s="18">
        <v>0</v>
      </c>
      <c r="DB432">
        <v>1</v>
      </c>
      <c r="DC432">
        <v>1</v>
      </c>
      <c r="DD432">
        <v>0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0</v>
      </c>
      <c r="DK432">
        <v>1</v>
      </c>
      <c r="DL432" s="18">
        <v>0</v>
      </c>
      <c r="DN432" s="18"/>
      <c r="DS432" s="43" t="s">
        <v>397</v>
      </c>
    </row>
    <row r="433" spans="1:123" s="69" customFormat="1" x14ac:dyDescent="0.25">
      <c r="A433" s="69">
        <v>432</v>
      </c>
      <c r="B433" s="69">
        <v>26</v>
      </c>
      <c r="C433" s="70" t="s">
        <v>608</v>
      </c>
      <c r="D433" s="71">
        <v>4.4000000000000004</v>
      </c>
      <c r="E433" s="72">
        <v>0.28999999999999998</v>
      </c>
      <c r="F433" s="73">
        <f t="shared" si="302"/>
        <v>15.17241379310345</v>
      </c>
      <c r="G433" s="73">
        <f t="shared" si="294"/>
        <v>4.1100000000000003</v>
      </c>
      <c r="H433" s="74">
        <f t="shared" si="295"/>
        <v>4.6900000000000004</v>
      </c>
      <c r="I433" s="75">
        <f t="shared" si="275"/>
        <v>0.10967410775251542</v>
      </c>
      <c r="J433" s="76">
        <f t="shared" si="276"/>
        <v>7.2285207382339692E-3</v>
      </c>
      <c r="K433" s="76">
        <f t="shared" si="303"/>
        <v>138.34089106373847</v>
      </c>
      <c r="L433" s="76">
        <f t="shared" si="304"/>
        <v>0.10244558701428144</v>
      </c>
      <c r="M433" s="76">
        <f t="shared" si="305"/>
        <v>0.11690262849074939</v>
      </c>
      <c r="N433" s="77"/>
      <c r="O433" s="78"/>
      <c r="P433" s="79"/>
      <c r="Q433" s="79"/>
      <c r="R433" s="78"/>
      <c r="S433" s="79"/>
      <c r="T433" s="79"/>
      <c r="U433" s="78"/>
      <c r="V433" s="79"/>
      <c r="W433" s="79"/>
      <c r="X433" s="79"/>
      <c r="Y433" s="78"/>
      <c r="Z433" s="79"/>
      <c r="AA433" s="78">
        <v>0</v>
      </c>
      <c r="AB433" s="79">
        <v>1</v>
      </c>
      <c r="AC433" s="78">
        <v>0</v>
      </c>
      <c r="AD433" s="79">
        <v>0</v>
      </c>
      <c r="AE433" s="79">
        <v>0</v>
      </c>
      <c r="AF433" s="79">
        <v>1</v>
      </c>
      <c r="AG433" s="79">
        <v>0</v>
      </c>
      <c r="AH433" s="78">
        <v>18912</v>
      </c>
      <c r="AI433" s="79">
        <v>3</v>
      </c>
      <c r="AJ433" s="79">
        <f t="shared" si="287"/>
        <v>18908</v>
      </c>
      <c r="AK433" s="79"/>
      <c r="AL433" s="73">
        <v>8.5079999999999991</v>
      </c>
      <c r="AM433" s="73">
        <f t="shared" si="309"/>
        <v>23.718999999999998</v>
      </c>
      <c r="AN433" s="79">
        <v>1</v>
      </c>
      <c r="AO433" s="79">
        <v>0</v>
      </c>
      <c r="AP433" s="79">
        <v>0</v>
      </c>
      <c r="AQ433" s="79">
        <v>0</v>
      </c>
      <c r="AR433" s="79">
        <v>0</v>
      </c>
      <c r="AS433" s="79">
        <v>1</v>
      </c>
      <c r="AT433" s="78">
        <v>0</v>
      </c>
      <c r="AU433" s="79">
        <v>1</v>
      </c>
      <c r="AV433" s="80">
        <v>0</v>
      </c>
      <c r="AW433" s="79">
        <v>0</v>
      </c>
      <c r="AX433" s="79">
        <v>0</v>
      </c>
      <c r="AY433" s="80">
        <v>1</v>
      </c>
      <c r="AZ433" s="81">
        <v>2003</v>
      </c>
      <c r="BA433" s="82"/>
      <c r="BB433" s="76" t="s">
        <v>433</v>
      </c>
      <c r="BC433" s="76" t="s">
        <v>433</v>
      </c>
      <c r="BD433" s="76" t="s">
        <v>433</v>
      </c>
      <c r="BE433" s="83" t="s">
        <v>433</v>
      </c>
      <c r="BF433" s="76" t="s">
        <v>433</v>
      </c>
      <c r="BG433" s="83" t="s">
        <v>433</v>
      </c>
      <c r="BH433" s="76"/>
      <c r="BI433" s="76"/>
      <c r="BJ433" s="76"/>
      <c r="BK433" s="76"/>
      <c r="BL433" s="76"/>
      <c r="BM433" s="84" t="s">
        <v>433</v>
      </c>
      <c r="BN433" s="85" t="s">
        <v>433</v>
      </c>
      <c r="BO433" s="69">
        <v>1</v>
      </c>
      <c r="BP433" s="86">
        <v>0</v>
      </c>
      <c r="BQ433" s="69" t="s">
        <v>433</v>
      </c>
      <c r="BR433" s="86" t="s">
        <v>433</v>
      </c>
      <c r="BT433" s="85"/>
      <c r="BU433" s="69">
        <f>1-BV433</f>
        <v>0.66700000000000004</v>
      </c>
      <c r="BV433" s="85">
        <v>0.33300000000000002</v>
      </c>
      <c r="BW433" s="85" t="s">
        <v>262</v>
      </c>
      <c r="CD433" s="85"/>
      <c r="CG433" s="85"/>
      <c r="CJ433" s="70">
        <v>38.226999999999997</v>
      </c>
      <c r="CK433" s="69">
        <v>0</v>
      </c>
      <c r="CL433" s="69">
        <v>0</v>
      </c>
      <c r="CM433" s="69">
        <v>0</v>
      </c>
      <c r="CN433" s="69">
        <v>1</v>
      </c>
      <c r="CO433" s="69">
        <v>0</v>
      </c>
      <c r="CP433" s="69">
        <v>0</v>
      </c>
      <c r="CQ433" s="69">
        <v>0</v>
      </c>
      <c r="CR433" s="85">
        <v>0</v>
      </c>
      <c r="CS433" s="69">
        <v>1</v>
      </c>
      <c r="CT433" s="69">
        <v>0</v>
      </c>
      <c r="CU433" s="69">
        <v>0</v>
      </c>
      <c r="CV433" s="85">
        <v>0</v>
      </c>
      <c r="CW433" s="69">
        <v>0</v>
      </c>
      <c r="CX433" s="69">
        <v>0</v>
      </c>
      <c r="CY433" s="69">
        <v>0</v>
      </c>
      <c r="CZ433" s="69">
        <v>0</v>
      </c>
      <c r="DA433" s="85">
        <v>0</v>
      </c>
      <c r="DB433" s="69">
        <v>1</v>
      </c>
      <c r="DC433" s="69">
        <v>0</v>
      </c>
      <c r="DD433" s="69">
        <v>0</v>
      </c>
      <c r="DE433" s="69">
        <v>0</v>
      </c>
      <c r="DF433" s="69">
        <v>0</v>
      </c>
      <c r="DG433" s="69">
        <v>0</v>
      </c>
      <c r="DH433" s="69">
        <v>0</v>
      </c>
      <c r="DI433" s="69">
        <v>0</v>
      </c>
      <c r="DJ433" s="69">
        <v>0</v>
      </c>
      <c r="DK433" s="69">
        <v>1</v>
      </c>
      <c r="DL433" s="85">
        <v>0</v>
      </c>
      <c r="DN433" s="85"/>
      <c r="DR433" s="70"/>
      <c r="DS433" s="87" t="s">
        <v>397</v>
      </c>
    </row>
    <row r="434" spans="1:123" x14ac:dyDescent="0.25">
      <c r="A434">
        <v>433</v>
      </c>
      <c r="B434">
        <v>27</v>
      </c>
      <c r="C434" s="100" t="s">
        <v>609</v>
      </c>
      <c r="D434" s="12">
        <v>11.5</v>
      </c>
      <c r="E434" s="14">
        <v>0.248</v>
      </c>
      <c r="F434" s="7">
        <f t="shared" si="302"/>
        <v>46.370967741935488</v>
      </c>
      <c r="G434" s="7">
        <f t="shared" si="294"/>
        <v>11.252000000000001</v>
      </c>
      <c r="H434" s="16">
        <f t="shared" si="295"/>
        <v>11.747999999999999</v>
      </c>
      <c r="I434" s="11">
        <f t="shared" si="275"/>
        <v>0.10318445318525869</v>
      </c>
      <c r="J434" s="39">
        <f t="shared" si="276"/>
        <v>2.2251951643429699E-3</v>
      </c>
      <c r="K434" s="39">
        <f t="shared" si="303"/>
        <v>449.39878354232741</v>
      </c>
      <c r="L434" s="39">
        <f t="shared" si="304"/>
        <v>0.10095925802091572</v>
      </c>
      <c r="M434" s="39">
        <f t="shared" si="305"/>
        <v>0.10540964834960166</v>
      </c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>
        <v>0</v>
      </c>
      <c r="AB434" s="9">
        <v>1</v>
      </c>
      <c r="AC434" s="8">
        <v>0</v>
      </c>
      <c r="AD434" s="9">
        <v>0</v>
      </c>
      <c r="AE434" s="9">
        <v>0</v>
      </c>
      <c r="AF434" s="9">
        <v>1</v>
      </c>
      <c r="AG434" s="9">
        <v>0</v>
      </c>
      <c r="AH434" s="8">
        <v>199833</v>
      </c>
      <c r="AI434" s="9">
        <v>23</v>
      </c>
      <c r="AJ434" s="9">
        <f t="shared" si="287"/>
        <v>199809</v>
      </c>
      <c r="AL434" s="7" t="s">
        <v>433</v>
      </c>
      <c r="AM434" s="7" t="s">
        <v>433</v>
      </c>
      <c r="AN434" s="9">
        <v>1</v>
      </c>
      <c r="AO434" s="9">
        <v>0</v>
      </c>
      <c r="AP434" s="9">
        <v>0</v>
      </c>
      <c r="AQ434" s="9">
        <v>1</v>
      </c>
      <c r="AR434" s="9">
        <v>0</v>
      </c>
      <c r="AS434" s="9">
        <v>0</v>
      </c>
      <c r="AT434" s="8">
        <v>0</v>
      </c>
      <c r="AU434" s="9">
        <v>1</v>
      </c>
      <c r="AV434" s="31">
        <v>0</v>
      </c>
      <c r="AW434" s="9">
        <v>1</v>
      </c>
      <c r="AX434" s="9">
        <v>0</v>
      </c>
      <c r="AY434" s="31">
        <v>0</v>
      </c>
      <c r="AZ434" s="21">
        <v>1996</v>
      </c>
      <c r="BA434" s="23"/>
      <c r="BB434" s="39" t="s">
        <v>433</v>
      </c>
      <c r="BC434" s="39" t="s">
        <v>433</v>
      </c>
      <c r="BD434" s="39" t="s">
        <v>433</v>
      </c>
      <c r="BE434" s="59" t="s">
        <v>433</v>
      </c>
      <c r="BF434" s="39" t="s">
        <v>433</v>
      </c>
      <c r="BG434" s="59" t="s">
        <v>433</v>
      </c>
      <c r="BM434" s="57" t="s">
        <v>433</v>
      </c>
      <c r="BN434" s="18" t="s">
        <v>433</v>
      </c>
      <c r="BO434" t="s">
        <v>433</v>
      </c>
      <c r="BP434" s="54" t="s">
        <v>433</v>
      </c>
      <c r="BQ434" t="s">
        <v>433</v>
      </c>
      <c r="BR434" s="54" t="s">
        <v>433</v>
      </c>
      <c r="BT434" s="18"/>
      <c r="BU434" t="s">
        <v>433</v>
      </c>
      <c r="BV434" s="18" t="s">
        <v>433</v>
      </c>
      <c r="BW434" s="18" t="s">
        <v>279</v>
      </c>
      <c r="CD434" s="18"/>
      <c r="CG434" s="18"/>
      <c r="CJ434" s="25">
        <v>41.5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 s="18">
        <v>0</v>
      </c>
      <c r="CS434">
        <v>0</v>
      </c>
      <c r="CT434">
        <v>0</v>
      </c>
      <c r="CU434">
        <v>1</v>
      </c>
      <c r="CV434" s="18">
        <v>0</v>
      </c>
      <c r="CW434">
        <v>0</v>
      </c>
      <c r="CX434">
        <v>0</v>
      </c>
      <c r="CY434">
        <v>0</v>
      </c>
      <c r="CZ434">
        <v>0</v>
      </c>
      <c r="DA434" s="18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18">
        <v>0</v>
      </c>
      <c r="DN434" s="18"/>
      <c r="DS434" s="43" t="s">
        <v>397</v>
      </c>
    </row>
    <row r="435" spans="1:123" x14ac:dyDescent="0.25">
      <c r="A435">
        <v>434</v>
      </c>
      <c r="B435">
        <v>27</v>
      </c>
      <c r="C435" s="25" t="s">
        <v>609</v>
      </c>
      <c r="D435" s="12">
        <v>14.5</v>
      </c>
      <c r="E435" s="14">
        <v>0.41699999999999998</v>
      </c>
      <c r="F435" s="7">
        <f t="shared" si="302"/>
        <v>34.772182254196643</v>
      </c>
      <c r="G435" s="7">
        <f t="shared" si="294"/>
        <v>14.083</v>
      </c>
      <c r="H435" s="16">
        <f t="shared" si="295"/>
        <v>14.917</v>
      </c>
      <c r="I435" s="11">
        <f t="shared" si="275"/>
        <v>7.755581398730077E-2</v>
      </c>
      <c r="J435" s="39">
        <f t="shared" si="276"/>
        <v>2.2303982367382355E-3</v>
      </c>
      <c r="K435" s="39">
        <f t="shared" ref="K435:K436" si="310">IFERROR(1/J435, "X")</f>
        <v>448.35042618326918</v>
      </c>
      <c r="L435" s="39">
        <f t="shared" ref="L435:L436" si="311">IFERROR(I435-J435, "X")</f>
        <v>7.5325415750562535E-2</v>
      </c>
      <c r="M435" s="39">
        <f t="shared" ref="M435:M436" si="312">IFERROR(I435+J435, "X")</f>
        <v>7.9786212224039005E-2</v>
      </c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>
        <v>0</v>
      </c>
      <c r="AB435" s="9">
        <v>1</v>
      </c>
      <c r="AC435" s="8">
        <v>0</v>
      </c>
      <c r="AD435" s="9">
        <v>0</v>
      </c>
      <c r="AE435" s="9">
        <v>0</v>
      </c>
      <c r="AF435" s="9">
        <v>1</v>
      </c>
      <c r="AG435" s="9">
        <v>0</v>
      </c>
      <c r="AH435" s="8">
        <v>199833</v>
      </c>
      <c r="AI435" s="9">
        <v>23</v>
      </c>
      <c r="AJ435" s="9">
        <f t="shared" si="287"/>
        <v>199809</v>
      </c>
      <c r="AL435" s="7" t="s">
        <v>433</v>
      </c>
      <c r="AM435" s="7" t="s">
        <v>433</v>
      </c>
      <c r="AN435" s="9">
        <v>1</v>
      </c>
      <c r="AO435" s="9">
        <v>0</v>
      </c>
      <c r="AP435" s="9">
        <v>0</v>
      </c>
      <c r="AQ435" s="9">
        <v>1</v>
      </c>
      <c r="AR435" s="9">
        <v>0</v>
      </c>
      <c r="AS435" s="9">
        <v>0</v>
      </c>
      <c r="AT435" s="8">
        <v>0</v>
      </c>
      <c r="AU435" s="9">
        <v>1</v>
      </c>
      <c r="AV435" s="31">
        <v>0</v>
      </c>
      <c r="AW435" s="9">
        <v>0</v>
      </c>
      <c r="AX435" s="9">
        <v>0</v>
      </c>
      <c r="AY435" s="31">
        <v>1</v>
      </c>
      <c r="AZ435" s="21">
        <v>1996</v>
      </c>
      <c r="BA435" s="23"/>
      <c r="BB435" s="39" t="s">
        <v>433</v>
      </c>
      <c r="BC435" s="39" t="s">
        <v>433</v>
      </c>
      <c r="BD435" s="39" t="s">
        <v>433</v>
      </c>
      <c r="BE435" s="59" t="s">
        <v>433</v>
      </c>
      <c r="BF435" s="39" t="s">
        <v>433</v>
      </c>
      <c r="BG435" s="59" t="s">
        <v>433</v>
      </c>
      <c r="BM435" s="57" t="s">
        <v>433</v>
      </c>
      <c r="BN435" s="18" t="s">
        <v>433</v>
      </c>
      <c r="BO435" t="s">
        <v>433</v>
      </c>
      <c r="BP435" s="54" t="s">
        <v>433</v>
      </c>
      <c r="BQ435" t="s">
        <v>433</v>
      </c>
      <c r="BR435" s="54" t="s">
        <v>433</v>
      </c>
      <c r="BT435" s="18"/>
      <c r="BU435" t="s">
        <v>433</v>
      </c>
      <c r="BV435" s="18" t="s">
        <v>433</v>
      </c>
      <c r="BW435" s="18" t="s">
        <v>279</v>
      </c>
      <c r="CD435" s="18"/>
      <c r="CG435" s="18"/>
      <c r="CJ435" s="25">
        <v>41.5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 s="18">
        <v>0</v>
      </c>
      <c r="CS435">
        <v>0</v>
      </c>
      <c r="CT435">
        <v>1</v>
      </c>
      <c r="CU435">
        <v>0</v>
      </c>
      <c r="CV435" s="18">
        <v>0</v>
      </c>
      <c r="CW435">
        <v>0</v>
      </c>
      <c r="CX435">
        <v>0</v>
      </c>
      <c r="CY435">
        <v>0</v>
      </c>
      <c r="CZ435">
        <v>0</v>
      </c>
      <c r="DA435" s="18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18">
        <v>0</v>
      </c>
      <c r="DN435" s="18"/>
      <c r="DS435" s="43" t="s">
        <v>397</v>
      </c>
    </row>
    <row r="436" spans="1:123" x14ac:dyDescent="0.25">
      <c r="A436">
        <v>435</v>
      </c>
      <c r="B436">
        <v>27</v>
      </c>
      <c r="C436" s="25" t="s">
        <v>609</v>
      </c>
      <c r="D436" s="12">
        <v>14.9</v>
      </c>
      <c r="E436" s="14">
        <v>0.54700000000000004</v>
      </c>
      <c r="F436" s="7">
        <f t="shared" si="302"/>
        <v>27.239488117001827</v>
      </c>
      <c r="G436" s="7">
        <f t="shared" si="294"/>
        <v>14.353</v>
      </c>
      <c r="H436" s="16">
        <f t="shared" si="295"/>
        <v>15.447000000000001</v>
      </c>
      <c r="I436" s="11">
        <f t="shared" si="275"/>
        <v>6.0825619003027735E-2</v>
      </c>
      <c r="J436" s="39">
        <f t="shared" si="276"/>
        <v>2.2329942009836358E-3</v>
      </c>
      <c r="K436" s="39">
        <f t="shared" si="310"/>
        <v>447.82919703038152</v>
      </c>
      <c r="L436" s="39">
        <f t="shared" si="311"/>
        <v>5.8592624802044101E-2</v>
      </c>
      <c r="M436" s="39">
        <f t="shared" si="312"/>
        <v>6.3058613204011377E-2</v>
      </c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>
        <v>0</v>
      </c>
      <c r="AB436" s="9">
        <v>1</v>
      </c>
      <c r="AC436" s="8">
        <v>0</v>
      </c>
      <c r="AD436" s="9">
        <v>0</v>
      </c>
      <c r="AE436" s="9">
        <v>0</v>
      </c>
      <c r="AF436" s="9">
        <v>1</v>
      </c>
      <c r="AG436" s="9">
        <v>0</v>
      </c>
      <c r="AH436" s="8">
        <v>199833</v>
      </c>
      <c r="AI436" s="9">
        <v>23</v>
      </c>
      <c r="AJ436" s="9">
        <f t="shared" si="287"/>
        <v>199809</v>
      </c>
      <c r="AL436" s="7" t="s">
        <v>433</v>
      </c>
      <c r="AM436" s="7" t="s">
        <v>433</v>
      </c>
      <c r="AN436" s="9">
        <v>1</v>
      </c>
      <c r="AO436" s="9">
        <v>0</v>
      </c>
      <c r="AP436" s="9">
        <v>0</v>
      </c>
      <c r="AQ436" s="9">
        <v>1</v>
      </c>
      <c r="AR436" s="9">
        <v>0</v>
      </c>
      <c r="AS436" s="9">
        <v>0</v>
      </c>
      <c r="AT436" s="8">
        <v>0</v>
      </c>
      <c r="AU436" s="9">
        <v>1</v>
      </c>
      <c r="AV436" s="31">
        <v>0</v>
      </c>
      <c r="AW436" s="9">
        <v>0</v>
      </c>
      <c r="AX436" s="9">
        <v>0</v>
      </c>
      <c r="AY436" s="31">
        <v>1</v>
      </c>
      <c r="AZ436" s="21">
        <v>1996</v>
      </c>
      <c r="BA436" s="23"/>
      <c r="BB436" s="39" t="s">
        <v>433</v>
      </c>
      <c r="BC436" s="39" t="s">
        <v>433</v>
      </c>
      <c r="BD436" s="39" t="s">
        <v>433</v>
      </c>
      <c r="BE436" s="59" t="s">
        <v>433</v>
      </c>
      <c r="BF436" s="39" t="s">
        <v>433</v>
      </c>
      <c r="BG436" s="59" t="s">
        <v>433</v>
      </c>
      <c r="BM436" s="57" t="s">
        <v>433</v>
      </c>
      <c r="BN436" s="18" t="s">
        <v>433</v>
      </c>
      <c r="BO436" t="s">
        <v>433</v>
      </c>
      <c r="BP436" s="54" t="s">
        <v>433</v>
      </c>
      <c r="BQ436" t="s">
        <v>433</v>
      </c>
      <c r="BR436" s="54" t="s">
        <v>433</v>
      </c>
      <c r="BT436" s="18"/>
      <c r="BU436" t="s">
        <v>433</v>
      </c>
      <c r="BV436" s="18" t="s">
        <v>433</v>
      </c>
      <c r="BW436" s="18" t="s">
        <v>279</v>
      </c>
      <c r="CD436" s="18"/>
      <c r="CG436" s="18"/>
      <c r="CJ436" s="25">
        <v>41.5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 s="18">
        <v>0</v>
      </c>
      <c r="CS436">
        <v>0</v>
      </c>
      <c r="CT436">
        <v>1</v>
      </c>
      <c r="CU436">
        <v>0</v>
      </c>
      <c r="CV436" s="18">
        <v>0</v>
      </c>
      <c r="CW436">
        <v>0</v>
      </c>
      <c r="CX436">
        <v>0</v>
      </c>
      <c r="CY436">
        <v>0</v>
      </c>
      <c r="CZ436">
        <v>0</v>
      </c>
      <c r="DA436" s="18">
        <v>0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 s="18">
        <v>0</v>
      </c>
      <c r="DN436" s="18"/>
      <c r="DS436" s="43" t="s">
        <v>397</v>
      </c>
    </row>
    <row r="437" spans="1:123" x14ac:dyDescent="0.25">
      <c r="A437">
        <v>436</v>
      </c>
      <c r="B437">
        <v>27</v>
      </c>
      <c r="C437" s="103" t="s">
        <v>609</v>
      </c>
      <c r="D437" s="12">
        <v>10.7</v>
      </c>
      <c r="E437" s="14">
        <v>3.4000000000000002E-2</v>
      </c>
      <c r="F437" s="7">
        <f t="shared" si="302"/>
        <v>314.70588235294116</v>
      </c>
      <c r="G437" s="7">
        <f t="shared" si="294"/>
        <v>10.665999999999999</v>
      </c>
      <c r="H437" s="16">
        <f t="shared" si="295"/>
        <v>10.734</v>
      </c>
      <c r="I437" s="11">
        <f t="shared" si="275"/>
        <v>0.6844104528830901</v>
      </c>
      <c r="J437" s="39">
        <f t="shared" si="276"/>
        <v>2.1747621867313142E-3</v>
      </c>
      <c r="K437" s="39">
        <f t="shared" ref="K437:K440" si="313">IFERROR(1/J437, "X")</f>
        <v>459.82039144381503</v>
      </c>
      <c r="L437" s="39">
        <f t="shared" ref="L437:L440" si="314">IFERROR(I437-J437, "X")</f>
        <v>0.68223569069635881</v>
      </c>
      <c r="M437" s="39">
        <f t="shared" ref="M437:M440" si="315">IFERROR(I437+J437, "X")</f>
        <v>0.6865852150698214</v>
      </c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>
        <v>0</v>
      </c>
      <c r="AB437" s="9">
        <v>1</v>
      </c>
      <c r="AC437" s="8">
        <v>0</v>
      </c>
      <c r="AD437" s="9">
        <v>0</v>
      </c>
      <c r="AE437" s="9">
        <v>0</v>
      </c>
      <c r="AF437" s="9">
        <v>1</v>
      </c>
      <c r="AG437" s="9">
        <v>0</v>
      </c>
      <c r="AH437" s="8">
        <v>112419</v>
      </c>
      <c r="AI437" s="9">
        <v>23</v>
      </c>
      <c r="AJ437" s="9">
        <f t="shared" ref="AJ437:AJ448" si="316">AH437-AI437-1</f>
        <v>112395</v>
      </c>
      <c r="AL437" s="7" t="s">
        <v>433</v>
      </c>
      <c r="AM437" s="7" t="s">
        <v>433</v>
      </c>
      <c r="AN437" s="9">
        <v>1</v>
      </c>
      <c r="AO437" s="9">
        <v>0</v>
      </c>
      <c r="AP437" s="9">
        <v>0</v>
      </c>
      <c r="AQ437" s="9">
        <v>1</v>
      </c>
      <c r="AR437" s="9">
        <v>0</v>
      </c>
      <c r="AS437" s="9">
        <v>0</v>
      </c>
      <c r="AT437" s="8">
        <v>0</v>
      </c>
      <c r="AU437" s="9">
        <v>1</v>
      </c>
      <c r="AV437" s="31">
        <v>0</v>
      </c>
      <c r="AW437" s="9">
        <v>1</v>
      </c>
      <c r="AX437" s="9">
        <v>0</v>
      </c>
      <c r="AY437" s="31">
        <v>0</v>
      </c>
      <c r="AZ437" s="21">
        <v>1996</v>
      </c>
      <c r="BA437" s="23"/>
      <c r="BB437" s="39" t="s">
        <v>433</v>
      </c>
      <c r="BC437" s="39" t="s">
        <v>433</v>
      </c>
      <c r="BD437" s="39" t="s">
        <v>433</v>
      </c>
      <c r="BE437" s="59" t="s">
        <v>433</v>
      </c>
      <c r="BF437" s="39" t="s">
        <v>433</v>
      </c>
      <c r="BG437" s="59" t="s">
        <v>433</v>
      </c>
      <c r="BM437" s="57" t="s">
        <v>433</v>
      </c>
      <c r="BN437" s="18" t="s">
        <v>433</v>
      </c>
      <c r="BO437">
        <v>1</v>
      </c>
      <c r="BP437" s="54">
        <v>0</v>
      </c>
      <c r="BQ437" t="s">
        <v>433</v>
      </c>
      <c r="BR437" s="54" t="s">
        <v>433</v>
      </c>
      <c r="BT437" s="18"/>
      <c r="BU437" t="s">
        <v>433</v>
      </c>
      <c r="BV437" s="18" t="s">
        <v>433</v>
      </c>
      <c r="BW437" s="18" t="s">
        <v>279</v>
      </c>
      <c r="CD437" s="18"/>
      <c r="CG437" s="18"/>
      <c r="CJ437" s="25">
        <v>41.5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 s="18">
        <v>0</v>
      </c>
      <c r="CS437">
        <v>0</v>
      </c>
      <c r="CT437">
        <v>0</v>
      </c>
      <c r="CU437">
        <v>1</v>
      </c>
      <c r="CV437" s="18">
        <v>0</v>
      </c>
      <c r="CW437">
        <v>0</v>
      </c>
      <c r="CX437">
        <v>0</v>
      </c>
      <c r="CY437">
        <v>0</v>
      </c>
      <c r="CZ437">
        <v>0</v>
      </c>
      <c r="DA437" s="18">
        <v>0</v>
      </c>
      <c r="DB437">
        <v>1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18">
        <v>0</v>
      </c>
      <c r="DN437" s="18"/>
      <c r="DS437" s="43" t="s">
        <v>397</v>
      </c>
    </row>
    <row r="438" spans="1:123" x14ac:dyDescent="0.25">
      <c r="A438">
        <v>437</v>
      </c>
      <c r="B438">
        <v>27</v>
      </c>
      <c r="C438" s="25" t="s">
        <v>609</v>
      </c>
      <c r="D438" s="12">
        <v>12</v>
      </c>
      <c r="E438" s="14">
        <v>0.64800000000000002</v>
      </c>
      <c r="F438" s="7">
        <f t="shared" si="302"/>
        <v>18.518518518518519</v>
      </c>
      <c r="G438" s="7">
        <f t="shared" si="294"/>
        <v>11.352</v>
      </c>
      <c r="H438" s="16">
        <f t="shared" si="295"/>
        <v>12.648</v>
      </c>
      <c r="I438" s="11">
        <f t="shared" si="275"/>
        <v>5.5153261715128153E-2</v>
      </c>
      <c r="J438" s="39">
        <f t="shared" si="276"/>
        <v>2.9782761326169198E-3</v>
      </c>
      <c r="K438" s="39">
        <f t="shared" si="313"/>
        <v>335.76470262390706</v>
      </c>
      <c r="L438" s="39">
        <f t="shared" si="314"/>
        <v>5.2174985582511234E-2</v>
      </c>
      <c r="M438" s="39">
        <f t="shared" si="315"/>
        <v>5.8131537847745073E-2</v>
      </c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>
        <v>0</v>
      </c>
      <c r="AB438" s="9">
        <v>1</v>
      </c>
      <c r="AC438" s="8">
        <v>0</v>
      </c>
      <c r="AD438" s="9">
        <v>0</v>
      </c>
      <c r="AE438" s="9">
        <v>0</v>
      </c>
      <c r="AF438" s="9">
        <v>1</v>
      </c>
      <c r="AG438" s="9">
        <v>0</v>
      </c>
      <c r="AH438" s="8">
        <v>112419</v>
      </c>
      <c r="AI438" s="9">
        <v>23</v>
      </c>
      <c r="AJ438" s="9">
        <f t="shared" si="316"/>
        <v>112395</v>
      </c>
      <c r="AL438" s="7" t="s">
        <v>433</v>
      </c>
      <c r="AM438" s="7" t="s">
        <v>433</v>
      </c>
      <c r="AN438" s="9">
        <v>1</v>
      </c>
      <c r="AO438" s="9">
        <v>0</v>
      </c>
      <c r="AP438" s="9">
        <v>0</v>
      </c>
      <c r="AQ438" s="9">
        <v>1</v>
      </c>
      <c r="AR438" s="9">
        <v>0</v>
      </c>
      <c r="AS438" s="9">
        <v>0</v>
      </c>
      <c r="AT438" s="8">
        <v>0</v>
      </c>
      <c r="AU438" s="9">
        <v>1</v>
      </c>
      <c r="AV438" s="31">
        <v>0</v>
      </c>
      <c r="AW438" s="9">
        <v>0</v>
      </c>
      <c r="AX438" s="9">
        <v>0</v>
      </c>
      <c r="AY438" s="31">
        <v>1</v>
      </c>
      <c r="AZ438" s="21">
        <v>1996</v>
      </c>
      <c r="BA438" s="23"/>
      <c r="BB438" s="39" t="s">
        <v>433</v>
      </c>
      <c r="BC438" s="39" t="s">
        <v>433</v>
      </c>
      <c r="BD438" s="39" t="s">
        <v>433</v>
      </c>
      <c r="BE438" s="59" t="s">
        <v>433</v>
      </c>
      <c r="BF438" s="39" t="s">
        <v>433</v>
      </c>
      <c r="BG438" s="59" t="s">
        <v>433</v>
      </c>
      <c r="BM438" s="57" t="s">
        <v>433</v>
      </c>
      <c r="BN438" s="18" t="s">
        <v>433</v>
      </c>
      <c r="BO438">
        <v>1</v>
      </c>
      <c r="BP438" s="54">
        <v>0</v>
      </c>
      <c r="BQ438" t="s">
        <v>433</v>
      </c>
      <c r="BR438" s="54" t="s">
        <v>433</v>
      </c>
      <c r="BT438" s="18"/>
      <c r="BU438" t="s">
        <v>433</v>
      </c>
      <c r="BV438" s="18" t="s">
        <v>433</v>
      </c>
      <c r="BW438" s="18" t="s">
        <v>279</v>
      </c>
      <c r="CD438" s="18"/>
      <c r="CG438" s="18"/>
      <c r="CJ438" s="25">
        <v>41.5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 s="18">
        <v>0</v>
      </c>
      <c r="CS438">
        <v>0</v>
      </c>
      <c r="CT438">
        <v>1</v>
      </c>
      <c r="CU438">
        <v>0</v>
      </c>
      <c r="CV438" s="18">
        <v>0</v>
      </c>
      <c r="CW438">
        <v>0</v>
      </c>
      <c r="CX438">
        <v>0</v>
      </c>
      <c r="CY438">
        <v>0</v>
      </c>
      <c r="CZ438">
        <v>0</v>
      </c>
      <c r="DA438" s="18">
        <v>0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18">
        <v>0</v>
      </c>
      <c r="DN438" s="18"/>
      <c r="DS438" s="43" t="s">
        <v>397</v>
      </c>
    </row>
    <row r="439" spans="1:123" x14ac:dyDescent="0.25">
      <c r="A439">
        <v>438</v>
      </c>
      <c r="B439">
        <v>27</v>
      </c>
      <c r="C439" s="103" t="s">
        <v>609</v>
      </c>
      <c r="D439" s="12">
        <v>12.9</v>
      </c>
      <c r="E439" s="14">
        <v>3.5900000000000001E-2</v>
      </c>
      <c r="F439" s="7">
        <f t="shared" si="302"/>
        <v>359.33147632311977</v>
      </c>
      <c r="G439" s="7">
        <f t="shared" si="294"/>
        <v>12.864100000000001</v>
      </c>
      <c r="H439" s="16">
        <f t="shared" si="295"/>
        <v>12.9359</v>
      </c>
      <c r="I439" s="11">
        <f t="shared" si="275"/>
        <v>0.77224867968019839</v>
      </c>
      <c r="J439" s="39">
        <f t="shared" si="276"/>
        <v>2.1491261705828776E-3</v>
      </c>
      <c r="K439" s="39">
        <f t="shared" si="313"/>
        <v>465.3053942053034</v>
      </c>
      <c r="L439" s="39">
        <f t="shared" si="314"/>
        <v>0.77009955350961556</v>
      </c>
      <c r="M439" s="39">
        <f t="shared" si="315"/>
        <v>0.77439780585078122</v>
      </c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>
        <v>0</v>
      </c>
      <c r="AB439" s="9">
        <v>1</v>
      </c>
      <c r="AC439" s="8">
        <v>0</v>
      </c>
      <c r="AD439" s="9">
        <v>0</v>
      </c>
      <c r="AE439" s="9">
        <v>0</v>
      </c>
      <c r="AF439" s="9">
        <v>1</v>
      </c>
      <c r="AG439" s="9">
        <v>0</v>
      </c>
      <c r="AH439" s="8">
        <v>87414</v>
      </c>
      <c r="AI439" s="9">
        <v>23</v>
      </c>
      <c r="AJ439" s="9">
        <f t="shared" si="316"/>
        <v>87390</v>
      </c>
      <c r="AL439" s="7" t="s">
        <v>433</v>
      </c>
      <c r="AM439" s="7" t="s">
        <v>433</v>
      </c>
      <c r="AN439" s="9">
        <v>1</v>
      </c>
      <c r="AO439" s="9">
        <v>0</v>
      </c>
      <c r="AP439" s="9">
        <v>0</v>
      </c>
      <c r="AQ439" s="9">
        <v>1</v>
      </c>
      <c r="AR439" s="9">
        <v>0</v>
      </c>
      <c r="AS439" s="9">
        <v>0</v>
      </c>
      <c r="AT439" s="8">
        <v>0</v>
      </c>
      <c r="AU439" s="9">
        <v>1</v>
      </c>
      <c r="AV439" s="31">
        <v>0</v>
      </c>
      <c r="AW439" s="9">
        <v>1</v>
      </c>
      <c r="AX439" s="9">
        <v>0</v>
      </c>
      <c r="AY439" s="31">
        <v>0</v>
      </c>
      <c r="AZ439" s="21">
        <v>1996</v>
      </c>
      <c r="BA439" s="23"/>
      <c r="BB439" s="39" t="s">
        <v>433</v>
      </c>
      <c r="BC439" s="39" t="s">
        <v>433</v>
      </c>
      <c r="BD439" s="39" t="s">
        <v>433</v>
      </c>
      <c r="BE439" s="59" t="s">
        <v>433</v>
      </c>
      <c r="BF439" s="39" t="s">
        <v>433</v>
      </c>
      <c r="BG439" s="59" t="s">
        <v>433</v>
      </c>
      <c r="BM439" s="57" t="s">
        <v>433</v>
      </c>
      <c r="BN439" s="18" t="s">
        <v>433</v>
      </c>
      <c r="BO439">
        <v>0</v>
      </c>
      <c r="BP439" s="54">
        <v>1</v>
      </c>
      <c r="BQ439" t="s">
        <v>433</v>
      </c>
      <c r="BR439" s="54" t="s">
        <v>433</v>
      </c>
      <c r="BT439" s="18"/>
      <c r="BU439" t="s">
        <v>433</v>
      </c>
      <c r="BV439" s="18" t="s">
        <v>433</v>
      </c>
      <c r="BW439" s="18" t="s">
        <v>279</v>
      </c>
      <c r="CD439" s="18"/>
      <c r="CG439" s="18"/>
      <c r="CJ439" s="25">
        <v>41.5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 s="18">
        <v>0</v>
      </c>
      <c r="CS439">
        <v>0</v>
      </c>
      <c r="CT439">
        <v>0</v>
      </c>
      <c r="CU439">
        <v>1</v>
      </c>
      <c r="CV439" s="18">
        <v>0</v>
      </c>
      <c r="CW439">
        <v>0</v>
      </c>
      <c r="CX439">
        <v>0</v>
      </c>
      <c r="CY439">
        <v>0</v>
      </c>
      <c r="CZ439">
        <v>0</v>
      </c>
      <c r="DA439" s="18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18">
        <v>0</v>
      </c>
      <c r="DN439" s="18"/>
      <c r="DS439" s="43" t="s">
        <v>397</v>
      </c>
    </row>
    <row r="440" spans="1:123" x14ac:dyDescent="0.25">
      <c r="A440">
        <v>439</v>
      </c>
      <c r="B440">
        <v>27</v>
      </c>
      <c r="C440" s="25" t="s">
        <v>609</v>
      </c>
      <c r="D440" s="12">
        <v>16.7</v>
      </c>
      <c r="E440" s="14">
        <v>0.61</v>
      </c>
      <c r="F440" s="7">
        <f t="shared" si="302"/>
        <v>27.377049180327869</v>
      </c>
      <c r="G440" s="7">
        <f t="shared" si="294"/>
        <v>16.09</v>
      </c>
      <c r="H440" s="16">
        <f t="shared" si="295"/>
        <v>17.309999999999999</v>
      </c>
      <c r="I440" s="11">
        <f t="shared" si="275"/>
        <v>9.2214950598948575E-2</v>
      </c>
      <c r="J440" s="39">
        <f t="shared" si="276"/>
        <v>3.3683305308597985E-3</v>
      </c>
      <c r="K440" s="39">
        <f t="shared" si="313"/>
        <v>296.88297832954669</v>
      </c>
      <c r="L440" s="39">
        <f t="shared" si="314"/>
        <v>8.8846620068088772E-2</v>
      </c>
      <c r="M440" s="39">
        <f t="shared" si="315"/>
        <v>9.5583281129808378E-2</v>
      </c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>
        <v>0</v>
      </c>
      <c r="AB440" s="9">
        <v>1</v>
      </c>
      <c r="AC440" s="8">
        <v>0</v>
      </c>
      <c r="AD440" s="9">
        <v>0</v>
      </c>
      <c r="AE440" s="9">
        <v>0</v>
      </c>
      <c r="AF440" s="9">
        <v>1</v>
      </c>
      <c r="AG440" s="9">
        <v>0</v>
      </c>
      <c r="AH440" s="8">
        <v>87414</v>
      </c>
      <c r="AI440" s="9">
        <v>23</v>
      </c>
      <c r="AJ440" s="9">
        <f t="shared" si="316"/>
        <v>87390</v>
      </c>
      <c r="AL440" s="7" t="s">
        <v>433</v>
      </c>
      <c r="AM440" s="7" t="s">
        <v>433</v>
      </c>
      <c r="AN440" s="9">
        <v>1</v>
      </c>
      <c r="AO440" s="9">
        <v>0</v>
      </c>
      <c r="AP440" s="9">
        <v>0</v>
      </c>
      <c r="AQ440" s="9">
        <v>1</v>
      </c>
      <c r="AR440" s="9">
        <v>0</v>
      </c>
      <c r="AS440" s="9">
        <v>0</v>
      </c>
      <c r="AT440" s="8">
        <v>0</v>
      </c>
      <c r="AU440" s="9">
        <v>1</v>
      </c>
      <c r="AV440" s="31">
        <v>0</v>
      </c>
      <c r="AW440" s="9">
        <v>0</v>
      </c>
      <c r="AX440" s="9">
        <v>0</v>
      </c>
      <c r="AY440" s="31">
        <v>1</v>
      </c>
      <c r="AZ440" s="21">
        <v>1996</v>
      </c>
      <c r="BA440" s="23"/>
      <c r="BB440" s="39" t="s">
        <v>433</v>
      </c>
      <c r="BC440" s="39" t="s">
        <v>433</v>
      </c>
      <c r="BD440" s="39" t="s">
        <v>433</v>
      </c>
      <c r="BE440" s="59" t="s">
        <v>433</v>
      </c>
      <c r="BF440" s="39" t="s">
        <v>433</v>
      </c>
      <c r="BG440" s="59" t="s">
        <v>433</v>
      </c>
      <c r="BM440" s="57" t="s">
        <v>433</v>
      </c>
      <c r="BN440" s="18" t="s">
        <v>433</v>
      </c>
      <c r="BO440">
        <v>0</v>
      </c>
      <c r="BP440" s="54">
        <v>1</v>
      </c>
      <c r="BQ440" t="s">
        <v>433</v>
      </c>
      <c r="BR440" s="54" t="s">
        <v>433</v>
      </c>
      <c r="BT440" s="18"/>
      <c r="BU440" t="s">
        <v>433</v>
      </c>
      <c r="BV440" s="18" t="s">
        <v>433</v>
      </c>
      <c r="BW440" s="18" t="s">
        <v>279</v>
      </c>
      <c r="CD440" s="18"/>
      <c r="CG440" s="18"/>
      <c r="CJ440" s="25">
        <v>41.5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 s="18">
        <v>0</v>
      </c>
      <c r="CS440">
        <v>0</v>
      </c>
      <c r="CT440">
        <v>1</v>
      </c>
      <c r="CU440">
        <v>0</v>
      </c>
      <c r="CV440" s="18">
        <v>0</v>
      </c>
      <c r="CW440">
        <v>0</v>
      </c>
      <c r="CX440">
        <v>0</v>
      </c>
      <c r="CY440">
        <v>0</v>
      </c>
      <c r="CZ440">
        <v>0</v>
      </c>
      <c r="DA440" s="18">
        <v>0</v>
      </c>
      <c r="DB440">
        <v>1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18">
        <v>0</v>
      </c>
      <c r="DN440" s="18"/>
      <c r="DS440" s="43" t="s">
        <v>397</v>
      </c>
    </row>
    <row r="441" spans="1:123" x14ac:dyDescent="0.25">
      <c r="A441">
        <v>440</v>
      </c>
      <c r="B441">
        <v>27</v>
      </c>
      <c r="C441" s="103" t="s">
        <v>609</v>
      </c>
      <c r="D441" s="12">
        <v>11.5</v>
      </c>
      <c r="E441" s="14">
        <v>3.0599999999999999E-2</v>
      </c>
      <c r="F441" s="7">
        <f t="shared" si="302"/>
        <v>375.8169934640523</v>
      </c>
      <c r="G441" s="7">
        <f t="shared" si="294"/>
        <v>11.4694</v>
      </c>
      <c r="H441" s="16">
        <f t="shared" si="295"/>
        <v>11.5306</v>
      </c>
      <c r="I441" s="11">
        <f t="shared" si="275"/>
        <v>0.71475691727352053</v>
      </c>
      <c r="J441" s="39">
        <f t="shared" si="276"/>
        <v>1.9018749277017154E-3</v>
      </c>
      <c r="K441" s="39">
        <f t="shared" ref="K441:K444" si="317">IFERROR(1/J441, "X")</f>
        <v>525.79693093090566</v>
      </c>
      <c r="L441" s="39">
        <f t="shared" ref="L441:L444" si="318">IFERROR(I441-J441, "X")</f>
        <v>0.71285504234581887</v>
      </c>
      <c r="M441" s="39">
        <f t="shared" ref="M441:M444" si="319">IFERROR(I441+J441, "X")</f>
        <v>0.71665879220122219</v>
      </c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>
        <v>0</v>
      </c>
      <c r="AB441" s="9">
        <v>1</v>
      </c>
      <c r="AC441" s="8">
        <v>0</v>
      </c>
      <c r="AD441" s="9">
        <v>0</v>
      </c>
      <c r="AE441" s="9">
        <v>0</v>
      </c>
      <c r="AF441" s="9">
        <v>1</v>
      </c>
      <c r="AG441" s="9">
        <v>0</v>
      </c>
      <c r="AH441" s="8">
        <v>135248</v>
      </c>
      <c r="AI441" s="9">
        <v>23</v>
      </c>
      <c r="AJ441" s="9">
        <f t="shared" si="316"/>
        <v>135224</v>
      </c>
      <c r="AL441" s="7" t="s">
        <v>433</v>
      </c>
      <c r="AM441" s="7" t="s">
        <v>433</v>
      </c>
      <c r="AN441" s="9">
        <v>1</v>
      </c>
      <c r="AO441" s="9">
        <v>0</v>
      </c>
      <c r="AP441" s="9">
        <v>0</v>
      </c>
      <c r="AQ441" s="9">
        <v>1</v>
      </c>
      <c r="AR441" s="9">
        <v>0</v>
      </c>
      <c r="AS441" s="9">
        <v>0</v>
      </c>
      <c r="AT441" s="8">
        <v>0</v>
      </c>
      <c r="AU441" s="9">
        <v>1</v>
      </c>
      <c r="AV441" s="31">
        <v>0</v>
      </c>
      <c r="AW441" s="9">
        <v>1</v>
      </c>
      <c r="AX441" s="9">
        <v>0</v>
      </c>
      <c r="AY441" s="31">
        <v>0</v>
      </c>
      <c r="AZ441" s="21">
        <v>1996</v>
      </c>
      <c r="BA441" s="23"/>
      <c r="BB441" s="39" t="s">
        <v>433</v>
      </c>
      <c r="BC441" s="39" t="s">
        <v>433</v>
      </c>
      <c r="BD441" s="39" t="s">
        <v>433</v>
      </c>
      <c r="BE441" s="59" t="s">
        <v>433</v>
      </c>
      <c r="BF441" s="39" t="s">
        <v>433</v>
      </c>
      <c r="BG441" s="59" t="s">
        <v>433</v>
      </c>
      <c r="BM441" s="57" t="s">
        <v>433</v>
      </c>
      <c r="BN441" s="18" t="s">
        <v>433</v>
      </c>
      <c r="BO441" t="s">
        <v>433</v>
      </c>
      <c r="BP441" s="54" t="s">
        <v>433</v>
      </c>
      <c r="BQ441" t="s">
        <v>433</v>
      </c>
      <c r="BR441" s="54" t="s">
        <v>433</v>
      </c>
      <c r="BT441" s="18"/>
      <c r="BU441">
        <v>0</v>
      </c>
      <c r="BV441" s="18">
        <v>1</v>
      </c>
      <c r="BW441" s="18" t="s">
        <v>279</v>
      </c>
      <c r="CD441" s="18"/>
      <c r="CG441" s="18"/>
      <c r="CJ441" s="25">
        <v>41.5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 s="18">
        <v>0</v>
      </c>
      <c r="CS441">
        <v>0</v>
      </c>
      <c r="CT441">
        <v>0</v>
      </c>
      <c r="CU441">
        <v>1</v>
      </c>
      <c r="CV441" s="18">
        <v>0</v>
      </c>
      <c r="CW441">
        <v>0</v>
      </c>
      <c r="CX441">
        <v>0</v>
      </c>
      <c r="CY441">
        <v>0</v>
      </c>
      <c r="CZ441">
        <v>0</v>
      </c>
      <c r="DA441" s="18">
        <v>0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18">
        <v>0</v>
      </c>
      <c r="DN441" s="18"/>
      <c r="DS441" s="43" t="s">
        <v>397</v>
      </c>
    </row>
    <row r="442" spans="1:123" x14ac:dyDescent="0.25">
      <c r="A442">
        <v>441</v>
      </c>
      <c r="B442">
        <v>27</v>
      </c>
      <c r="C442" s="25" t="s">
        <v>609</v>
      </c>
      <c r="D442" s="12">
        <v>14.6</v>
      </c>
      <c r="E442" s="14">
        <v>0.60099999999999998</v>
      </c>
      <c r="F442" s="7">
        <f t="shared" si="302"/>
        <v>24.292845257903494</v>
      </c>
      <c r="G442" s="7">
        <f t="shared" si="294"/>
        <v>13.998999999999999</v>
      </c>
      <c r="H442" s="16">
        <f t="shared" si="295"/>
        <v>15.201000000000001</v>
      </c>
      <c r="I442" s="11">
        <f t="shared" si="275"/>
        <v>6.5918282922566435E-2</v>
      </c>
      <c r="J442" s="39">
        <f t="shared" si="276"/>
        <v>2.7134854819494815E-3</v>
      </c>
      <c r="K442" s="39">
        <f t="shared" si="317"/>
        <v>368.52970345784132</v>
      </c>
      <c r="L442" s="39">
        <f t="shared" si="318"/>
        <v>6.3204797440616953E-2</v>
      </c>
      <c r="M442" s="39">
        <f t="shared" si="319"/>
        <v>6.8631768404515917E-2</v>
      </c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>
        <v>0</v>
      </c>
      <c r="AB442" s="9">
        <v>1</v>
      </c>
      <c r="AC442" s="8">
        <v>0</v>
      </c>
      <c r="AD442" s="9">
        <v>0</v>
      </c>
      <c r="AE442" s="9">
        <v>0</v>
      </c>
      <c r="AF442" s="9">
        <v>1</v>
      </c>
      <c r="AG442" s="9">
        <v>0</v>
      </c>
      <c r="AH442" s="8">
        <v>135248</v>
      </c>
      <c r="AI442" s="9">
        <v>23</v>
      </c>
      <c r="AJ442" s="9">
        <f t="shared" si="316"/>
        <v>135224</v>
      </c>
      <c r="AL442" s="7" t="s">
        <v>433</v>
      </c>
      <c r="AM442" s="7" t="s">
        <v>433</v>
      </c>
      <c r="AN442" s="9">
        <v>1</v>
      </c>
      <c r="AO442" s="9">
        <v>0</v>
      </c>
      <c r="AP442" s="9">
        <v>0</v>
      </c>
      <c r="AQ442" s="9">
        <v>1</v>
      </c>
      <c r="AR442" s="9">
        <v>0</v>
      </c>
      <c r="AS442" s="9">
        <v>0</v>
      </c>
      <c r="AT442" s="8">
        <v>0</v>
      </c>
      <c r="AU442" s="9">
        <v>1</v>
      </c>
      <c r="AV442" s="31">
        <v>0</v>
      </c>
      <c r="AW442" s="9">
        <v>0</v>
      </c>
      <c r="AX442" s="9">
        <v>0</v>
      </c>
      <c r="AY442" s="31">
        <v>1</v>
      </c>
      <c r="AZ442" s="21">
        <v>1996</v>
      </c>
      <c r="BA442" s="23"/>
      <c r="BB442" s="39" t="s">
        <v>433</v>
      </c>
      <c r="BC442" s="39" t="s">
        <v>433</v>
      </c>
      <c r="BD442" s="39" t="s">
        <v>433</v>
      </c>
      <c r="BE442" s="59" t="s">
        <v>433</v>
      </c>
      <c r="BF442" s="39" t="s">
        <v>433</v>
      </c>
      <c r="BG442" s="59" t="s">
        <v>433</v>
      </c>
      <c r="BM442" s="57" t="s">
        <v>433</v>
      </c>
      <c r="BN442" s="18" t="s">
        <v>433</v>
      </c>
      <c r="BO442" t="s">
        <v>433</v>
      </c>
      <c r="BP442" s="54" t="s">
        <v>433</v>
      </c>
      <c r="BQ442" t="s">
        <v>433</v>
      </c>
      <c r="BR442" s="54" t="s">
        <v>433</v>
      </c>
      <c r="BT442" s="18"/>
      <c r="BU442">
        <v>0</v>
      </c>
      <c r="BV442" s="18">
        <v>1</v>
      </c>
      <c r="BW442" s="18" t="s">
        <v>279</v>
      </c>
      <c r="CD442" s="18"/>
      <c r="CG442" s="18"/>
      <c r="CJ442" s="25">
        <v>41.5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 s="18">
        <v>0</v>
      </c>
      <c r="CS442">
        <v>0</v>
      </c>
      <c r="CT442">
        <v>1</v>
      </c>
      <c r="CU442">
        <v>0</v>
      </c>
      <c r="CV442" s="18">
        <v>0</v>
      </c>
      <c r="CW442">
        <v>0</v>
      </c>
      <c r="CX442">
        <v>0</v>
      </c>
      <c r="CY442">
        <v>0</v>
      </c>
      <c r="CZ442">
        <v>0</v>
      </c>
      <c r="DA442" s="18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18">
        <v>0</v>
      </c>
      <c r="DN442" s="18"/>
      <c r="DS442" s="43" t="s">
        <v>397</v>
      </c>
    </row>
    <row r="443" spans="1:123" x14ac:dyDescent="0.25">
      <c r="A443">
        <v>442</v>
      </c>
      <c r="B443">
        <v>27</v>
      </c>
      <c r="C443" s="103" t="s">
        <v>609</v>
      </c>
      <c r="D443" s="12">
        <v>11.4</v>
      </c>
      <c r="E443" s="14">
        <v>4.2999999999999997E-2</v>
      </c>
      <c r="F443" s="7">
        <f t="shared" si="302"/>
        <v>265.11627906976747</v>
      </c>
      <c r="G443" s="7">
        <f t="shared" si="294"/>
        <v>11.357000000000001</v>
      </c>
      <c r="H443" s="16">
        <f t="shared" si="295"/>
        <v>11.443</v>
      </c>
      <c r="I443" s="11">
        <f t="shared" si="275"/>
        <v>0.7219626300596641</v>
      </c>
      <c r="J443" s="39">
        <f t="shared" si="276"/>
        <v>2.7231923765408382E-3</v>
      </c>
      <c r="K443" s="39">
        <f t="shared" si="317"/>
        <v>367.21606913069428</v>
      </c>
      <c r="L443" s="39">
        <f t="shared" si="318"/>
        <v>0.71923943768312326</v>
      </c>
      <c r="M443" s="39">
        <f t="shared" si="319"/>
        <v>0.72468582243620494</v>
      </c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>
        <v>0</v>
      </c>
      <c r="AB443" s="9">
        <v>1</v>
      </c>
      <c r="AC443" s="8">
        <v>0</v>
      </c>
      <c r="AD443" s="9">
        <v>0</v>
      </c>
      <c r="AE443" s="9">
        <v>0</v>
      </c>
      <c r="AF443" s="9">
        <v>1</v>
      </c>
      <c r="AG443" s="9">
        <v>0</v>
      </c>
      <c r="AH443" s="8">
        <v>64585</v>
      </c>
      <c r="AI443" s="9">
        <v>23</v>
      </c>
      <c r="AJ443" s="9">
        <f t="shared" si="316"/>
        <v>64561</v>
      </c>
      <c r="AL443" s="7" t="s">
        <v>433</v>
      </c>
      <c r="AM443" s="7" t="s">
        <v>433</v>
      </c>
      <c r="AN443" s="9">
        <v>1</v>
      </c>
      <c r="AO443" s="9">
        <v>0</v>
      </c>
      <c r="AP443" s="9">
        <v>0</v>
      </c>
      <c r="AQ443" s="9">
        <v>1</v>
      </c>
      <c r="AR443" s="9">
        <v>0</v>
      </c>
      <c r="AS443" s="9">
        <v>0</v>
      </c>
      <c r="AT443" s="8">
        <v>0</v>
      </c>
      <c r="AU443" s="9">
        <v>1</v>
      </c>
      <c r="AV443" s="31">
        <v>0</v>
      </c>
      <c r="AW443" s="9">
        <v>1</v>
      </c>
      <c r="AX443" s="9">
        <v>0</v>
      </c>
      <c r="AY443" s="31">
        <v>0</v>
      </c>
      <c r="AZ443" s="21">
        <v>1996</v>
      </c>
      <c r="BA443" s="23"/>
      <c r="BB443" s="39" t="s">
        <v>433</v>
      </c>
      <c r="BC443" s="39" t="s">
        <v>433</v>
      </c>
      <c r="BD443" s="39" t="s">
        <v>433</v>
      </c>
      <c r="BE443" s="59" t="s">
        <v>433</v>
      </c>
      <c r="BF443" s="39" t="s">
        <v>433</v>
      </c>
      <c r="BG443" s="59" t="s">
        <v>433</v>
      </c>
      <c r="BM443" s="57" t="s">
        <v>433</v>
      </c>
      <c r="BN443" s="18" t="s">
        <v>433</v>
      </c>
      <c r="BO443" t="s">
        <v>433</v>
      </c>
      <c r="BP443" s="54" t="s">
        <v>433</v>
      </c>
      <c r="BQ443" t="s">
        <v>433</v>
      </c>
      <c r="BR443" s="54" t="s">
        <v>433</v>
      </c>
      <c r="BT443" s="18"/>
      <c r="BU443">
        <v>1</v>
      </c>
      <c r="BV443" s="18">
        <v>0</v>
      </c>
      <c r="BW443" s="18" t="s">
        <v>279</v>
      </c>
      <c r="CD443" s="18"/>
      <c r="CG443" s="18"/>
      <c r="CJ443" s="25">
        <v>41.5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 s="18">
        <v>0</v>
      </c>
      <c r="CS443">
        <v>0</v>
      </c>
      <c r="CT443">
        <v>0</v>
      </c>
      <c r="CU443">
        <v>1</v>
      </c>
      <c r="CV443" s="18">
        <v>0</v>
      </c>
      <c r="CW443">
        <v>0</v>
      </c>
      <c r="CX443">
        <v>0</v>
      </c>
      <c r="CY443">
        <v>0</v>
      </c>
      <c r="CZ443">
        <v>0</v>
      </c>
      <c r="DA443" s="18">
        <v>0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 s="18">
        <v>0</v>
      </c>
      <c r="DN443" s="18"/>
      <c r="DS443" s="43" t="s">
        <v>397</v>
      </c>
    </row>
    <row r="444" spans="1:123" s="69" customFormat="1" x14ac:dyDescent="0.25">
      <c r="A444" s="69">
        <v>443</v>
      </c>
      <c r="B444" s="69">
        <v>27</v>
      </c>
      <c r="C444" s="70" t="s">
        <v>609</v>
      </c>
      <c r="D444" s="71">
        <v>14.1</v>
      </c>
      <c r="E444" s="72">
        <v>0.57799999999999996</v>
      </c>
      <c r="F444" s="73">
        <f t="shared" si="302"/>
        <v>24.394463667820069</v>
      </c>
      <c r="G444" s="73">
        <f t="shared" si="294"/>
        <v>13.522</v>
      </c>
      <c r="H444" s="74">
        <f t="shared" si="295"/>
        <v>14.677999999999999</v>
      </c>
      <c r="I444" s="75">
        <f t="shared" si="275"/>
        <v>9.5568279478523185E-2</v>
      </c>
      <c r="J444" s="76">
        <f t="shared" si="276"/>
        <v>3.9176216694032911E-3</v>
      </c>
      <c r="K444" s="76">
        <f t="shared" si="317"/>
        <v>255.25690951988074</v>
      </c>
      <c r="L444" s="76">
        <f t="shared" si="318"/>
        <v>9.1650657809119893E-2</v>
      </c>
      <c r="M444" s="76">
        <f t="shared" si="319"/>
        <v>9.9485901147926478E-2</v>
      </c>
      <c r="N444" s="77"/>
      <c r="O444" s="78"/>
      <c r="P444" s="79"/>
      <c r="Q444" s="79"/>
      <c r="R444" s="78"/>
      <c r="S444" s="79"/>
      <c r="T444" s="79"/>
      <c r="U444" s="78"/>
      <c r="V444" s="79"/>
      <c r="W444" s="79"/>
      <c r="X444" s="79"/>
      <c r="Y444" s="78"/>
      <c r="Z444" s="79"/>
      <c r="AA444" s="78">
        <v>0</v>
      </c>
      <c r="AB444" s="79">
        <v>1</v>
      </c>
      <c r="AC444" s="78">
        <v>0</v>
      </c>
      <c r="AD444" s="79">
        <v>0</v>
      </c>
      <c r="AE444" s="79">
        <v>0</v>
      </c>
      <c r="AF444" s="79">
        <v>1</v>
      </c>
      <c r="AG444" s="79">
        <v>0</v>
      </c>
      <c r="AH444" s="78">
        <v>64585</v>
      </c>
      <c r="AI444" s="79">
        <v>23</v>
      </c>
      <c r="AJ444" s="79">
        <f t="shared" si="316"/>
        <v>64561</v>
      </c>
      <c r="AK444" s="79"/>
      <c r="AL444" s="73" t="s">
        <v>433</v>
      </c>
      <c r="AM444" s="73" t="s">
        <v>433</v>
      </c>
      <c r="AN444" s="79">
        <v>1</v>
      </c>
      <c r="AO444" s="79">
        <v>0</v>
      </c>
      <c r="AP444" s="79">
        <v>0</v>
      </c>
      <c r="AQ444" s="79">
        <v>1</v>
      </c>
      <c r="AR444" s="79">
        <v>0</v>
      </c>
      <c r="AS444" s="79">
        <v>0</v>
      </c>
      <c r="AT444" s="78">
        <v>0</v>
      </c>
      <c r="AU444" s="79">
        <v>1</v>
      </c>
      <c r="AV444" s="80">
        <v>0</v>
      </c>
      <c r="AW444" s="79">
        <v>0</v>
      </c>
      <c r="AX444" s="79">
        <v>0</v>
      </c>
      <c r="AY444" s="80">
        <v>1</v>
      </c>
      <c r="AZ444" s="81">
        <v>1996</v>
      </c>
      <c r="BA444" s="82"/>
      <c r="BB444" s="76" t="s">
        <v>433</v>
      </c>
      <c r="BC444" s="76" t="s">
        <v>433</v>
      </c>
      <c r="BD444" s="76" t="s">
        <v>433</v>
      </c>
      <c r="BE444" s="83" t="s">
        <v>433</v>
      </c>
      <c r="BF444" s="76" t="s">
        <v>433</v>
      </c>
      <c r="BG444" s="83" t="s">
        <v>433</v>
      </c>
      <c r="BH444" s="76"/>
      <c r="BI444" s="76"/>
      <c r="BJ444" s="76"/>
      <c r="BK444" s="76"/>
      <c r="BL444" s="76"/>
      <c r="BM444" s="84" t="s">
        <v>433</v>
      </c>
      <c r="BN444" s="85" t="s">
        <v>433</v>
      </c>
      <c r="BO444" s="69" t="s">
        <v>433</v>
      </c>
      <c r="BP444" s="86" t="s">
        <v>433</v>
      </c>
      <c r="BQ444" s="69" t="s">
        <v>433</v>
      </c>
      <c r="BR444" s="86" t="s">
        <v>433</v>
      </c>
      <c r="BT444" s="85"/>
      <c r="BU444" s="69">
        <v>1</v>
      </c>
      <c r="BV444" s="85">
        <v>0</v>
      </c>
      <c r="BW444" s="85" t="s">
        <v>279</v>
      </c>
      <c r="CD444" s="85"/>
      <c r="CG444" s="85"/>
      <c r="CJ444" s="70">
        <v>41.5</v>
      </c>
      <c r="CK444" s="69">
        <v>0</v>
      </c>
      <c r="CL444" s="69">
        <v>0</v>
      </c>
      <c r="CM444" s="69">
        <v>1</v>
      </c>
      <c r="CN444" s="69">
        <v>0</v>
      </c>
      <c r="CO444" s="69">
        <v>0</v>
      </c>
      <c r="CP444" s="69">
        <v>0</v>
      </c>
      <c r="CQ444" s="69">
        <v>0</v>
      </c>
      <c r="CR444" s="85">
        <v>0</v>
      </c>
      <c r="CS444" s="69">
        <v>0</v>
      </c>
      <c r="CT444" s="69">
        <v>1</v>
      </c>
      <c r="CU444" s="69">
        <v>0</v>
      </c>
      <c r="CV444" s="85">
        <v>0</v>
      </c>
      <c r="CW444" s="69">
        <v>0</v>
      </c>
      <c r="CX444" s="69">
        <v>0</v>
      </c>
      <c r="CY444" s="69">
        <v>0</v>
      </c>
      <c r="CZ444" s="69">
        <v>0</v>
      </c>
      <c r="DA444" s="85">
        <v>0</v>
      </c>
      <c r="DB444" s="69">
        <v>1</v>
      </c>
      <c r="DC444" s="69">
        <v>1</v>
      </c>
      <c r="DD444" s="69">
        <v>0</v>
      </c>
      <c r="DE444" s="69">
        <v>0</v>
      </c>
      <c r="DF444" s="69">
        <v>0</v>
      </c>
      <c r="DG444" s="69">
        <v>0</v>
      </c>
      <c r="DH444" s="69">
        <v>0</v>
      </c>
      <c r="DI444" s="69">
        <v>0</v>
      </c>
      <c r="DJ444" s="69">
        <v>0</v>
      </c>
      <c r="DK444" s="69">
        <v>0</v>
      </c>
      <c r="DL444" s="85">
        <v>0</v>
      </c>
      <c r="DN444" s="85"/>
      <c r="DR444" s="70"/>
      <c r="DS444" s="87" t="s">
        <v>397</v>
      </c>
    </row>
    <row r="445" spans="1:123" x14ac:dyDescent="0.25">
      <c r="A445">
        <v>444</v>
      </c>
      <c r="B445">
        <v>28</v>
      </c>
      <c r="C445" s="25" t="s">
        <v>611</v>
      </c>
      <c r="D445" s="12">
        <v>4.5999999999999996</v>
      </c>
      <c r="E445" s="14">
        <f t="shared" ref="E445:E452" si="320">D445/F445</f>
        <v>0.13855421686746985</v>
      </c>
      <c r="F445" s="7">
        <v>33.200000000000003</v>
      </c>
      <c r="G445" s="7">
        <f t="shared" ref="G445:G448" si="321">D445-E445</f>
        <v>4.4614457831325298</v>
      </c>
      <c r="H445" s="16">
        <f t="shared" ref="H445:H448" si="322">D445+E445</f>
        <v>4.7385542168674695</v>
      </c>
      <c r="I445" s="11">
        <f t="shared" si="275"/>
        <v>0.3293553550615026</v>
      </c>
      <c r="J445" s="39">
        <f t="shared" si="276"/>
        <v>9.9203420199247758E-3</v>
      </c>
      <c r="K445" s="39">
        <f t="shared" ref="K445:K448" si="323">IFERROR(1/J445, "X")</f>
        <v>100.80297614654044</v>
      </c>
      <c r="L445" s="39">
        <f t="shared" ref="L445:L448" si="324">IFERROR(I445-J445, "X")</f>
        <v>0.31943501304157784</v>
      </c>
      <c r="M445" s="39">
        <f t="shared" ref="M445:M448" si="325">IFERROR(I445+J445, "X")</f>
        <v>0.33927569708142735</v>
      </c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>
        <v>0</v>
      </c>
      <c r="AB445" s="9">
        <v>1</v>
      </c>
      <c r="AC445" s="8">
        <v>0</v>
      </c>
      <c r="AD445" s="9">
        <v>0</v>
      </c>
      <c r="AE445" s="9">
        <v>0</v>
      </c>
      <c r="AF445" s="9">
        <v>1</v>
      </c>
      <c r="AG445" s="9">
        <v>0</v>
      </c>
      <c r="AH445" s="8">
        <v>9065</v>
      </c>
      <c r="AI445" s="9">
        <v>5</v>
      </c>
      <c r="AJ445" s="9">
        <f t="shared" si="316"/>
        <v>9059</v>
      </c>
      <c r="AL445" s="7">
        <v>5.19</v>
      </c>
      <c r="AM445" s="7">
        <v>18.3</v>
      </c>
      <c r="AN445" s="9">
        <v>1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8">
        <v>0</v>
      </c>
      <c r="AU445" s="9">
        <v>1</v>
      </c>
      <c r="AV445" s="31">
        <v>0</v>
      </c>
      <c r="AW445" s="9">
        <v>0</v>
      </c>
      <c r="AX445" s="9">
        <v>0</v>
      </c>
      <c r="AY445" s="31">
        <v>1</v>
      </c>
      <c r="AZ445" s="21">
        <v>1998</v>
      </c>
      <c r="BA445" s="23"/>
      <c r="BB445" s="39">
        <v>0.10999999999999999</v>
      </c>
      <c r="BC445" s="39">
        <v>0.52</v>
      </c>
      <c r="BD445" s="39">
        <v>0.31</v>
      </c>
      <c r="BE445" s="59">
        <v>0.06</v>
      </c>
      <c r="BF445" s="39" t="s">
        <v>433</v>
      </c>
      <c r="BG445" s="59" t="s">
        <v>433</v>
      </c>
      <c r="BM445" s="57">
        <v>1</v>
      </c>
      <c r="BN445" s="18">
        <v>0</v>
      </c>
      <c r="BO445">
        <v>1</v>
      </c>
      <c r="BP445" s="54">
        <v>0</v>
      </c>
      <c r="BQ445" t="s">
        <v>433</v>
      </c>
      <c r="BR445" s="54" t="s">
        <v>433</v>
      </c>
      <c r="BT445" s="18"/>
      <c r="BU445" t="s">
        <v>433</v>
      </c>
      <c r="BV445" s="18" t="s">
        <v>433</v>
      </c>
      <c r="BW445" s="18" t="s">
        <v>207</v>
      </c>
      <c r="CD445" s="18"/>
      <c r="CG445" s="18"/>
      <c r="CJ445" s="25">
        <v>34.03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 s="18">
        <v>0</v>
      </c>
      <c r="CS445">
        <v>0</v>
      </c>
      <c r="CT445">
        <v>0</v>
      </c>
      <c r="CU445">
        <v>1</v>
      </c>
      <c r="CV445" s="18">
        <v>0</v>
      </c>
      <c r="CW445">
        <v>0</v>
      </c>
      <c r="CX445">
        <v>0</v>
      </c>
      <c r="CY445">
        <v>0</v>
      </c>
      <c r="CZ445">
        <v>0</v>
      </c>
      <c r="DA445" s="18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 s="18">
        <v>0</v>
      </c>
      <c r="DN445" s="18"/>
      <c r="DS445" s="43" t="s">
        <v>397</v>
      </c>
    </row>
    <row r="446" spans="1:123" x14ac:dyDescent="0.25">
      <c r="A446">
        <v>445</v>
      </c>
      <c r="B446">
        <v>28</v>
      </c>
      <c r="C446" s="25" t="s">
        <v>611</v>
      </c>
      <c r="D446" s="12">
        <v>5.3</v>
      </c>
      <c r="E446" s="14">
        <f t="shared" si="320"/>
        <v>0.2264957264957265</v>
      </c>
      <c r="F446" s="7">
        <v>23.4</v>
      </c>
      <c r="G446" s="7">
        <f t="shared" si="321"/>
        <v>5.0735042735042732</v>
      </c>
      <c r="H446" s="16">
        <f t="shared" si="322"/>
        <v>5.5264957264957264</v>
      </c>
      <c r="I446" s="11">
        <f t="shared" si="275"/>
        <v>0.38591799382353975</v>
      </c>
      <c r="J446" s="39">
        <f t="shared" si="276"/>
        <v>1.6492221958270933E-2</v>
      </c>
      <c r="K446" s="39">
        <f t="shared" si="323"/>
        <v>60.634643562900564</v>
      </c>
      <c r="L446" s="39">
        <f t="shared" si="324"/>
        <v>0.36942577186526881</v>
      </c>
      <c r="M446" s="39">
        <f t="shared" si="325"/>
        <v>0.40241021578181069</v>
      </c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>
        <v>0</v>
      </c>
      <c r="AB446" s="9">
        <v>1</v>
      </c>
      <c r="AC446" s="8">
        <v>0</v>
      </c>
      <c r="AD446" s="9">
        <v>0</v>
      </c>
      <c r="AE446" s="9">
        <v>0</v>
      </c>
      <c r="AF446" s="9">
        <v>1</v>
      </c>
      <c r="AG446" s="9">
        <v>0</v>
      </c>
      <c r="AH446" s="8">
        <v>3135</v>
      </c>
      <c r="AI446" s="9">
        <v>5</v>
      </c>
      <c r="AJ446" s="9">
        <f t="shared" si="316"/>
        <v>3129</v>
      </c>
      <c r="AL446" s="7">
        <v>3.53</v>
      </c>
      <c r="AM446" s="7">
        <v>16.399999999999999</v>
      </c>
      <c r="AN446" s="9">
        <v>1</v>
      </c>
      <c r="AO446" s="9">
        <v>0</v>
      </c>
      <c r="AP446" s="9">
        <v>0</v>
      </c>
      <c r="AQ446" s="9">
        <v>1</v>
      </c>
      <c r="AR446" s="9">
        <v>0</v>
      </c>
      <c r="AS446" s="9">
        <v>0</v>
      </c>
      <c r="AT446" s="8">
        <v>0</v>
      </c>
      <c r="AU446" s="9">
        <v>1</v>
      </c>
      <c r="AV446" s="31">
        <v>0</v>
      </c>
      <c r="AW446" s="9">
        <v>0</v>
      </c>
      <c r="AX446" s="9">
        <v>0</v>
      </c>
      <c r="AY446" s="31">
        <v>1</v>
      </c>
      <c r="AZ446" s="21">
        <v>1998</v>
      </c>
      <c r="BA446" s="23"/>
      <c r="BB446" s="39">
        <v>0.26</v>
      </c>
      <c r="BC446" s="39">
        <v>0.47</v>
      </c>
      <c r="BD446" s="39">
        <v>0.24700000000000003</v>
      </c>
      <c r="BE446" s="59">
        <v>2.3E-2</v>
      </c>
      <c r="BF446" s="39" t="s">
        <v>433</v>
      </c>
      <c r="BG446" s="59" t="s">
        <v>433</v>
      </c>
      <c r="BM446" s="57">
        <v>1</v>
      </c>
      <c r="BN446" s="18">
        <v>0</v>
      </c>
      <c r="BO446">
        <v>0</v>
      </c>
      <c r="BP446" s="54">
        <v>1</v>
      </c>
      <c r="BQ446" t="s">
        <v>433</v>
      </c>
      <c r="BR446" s="54" t="s">
        <v>433</v>
      </c>
      <c r="BT446" s="18"/>
      <c r="BU446" t="s">
        <v>433</v>
      </c>
      <c r="BV446" s="18" t="s">
        <v>433</v>
      </c>
      <c r="BW446" s="18" t="s">
        <v>207</v>
      </c>
      <c r="CD446" s="18"/>
      <c r="CG446" s="18"/>
      <c r="CJ446" s="25">
        <v>31.8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 s="18">
        <v>0</v>
      </c>
      <c r="CS446">
        <v>0</v>
      </c>
      <c r="CT446">
        <v>0</v>
      </c>
      <c r="CU446">
        <v>1</v>
      </c>
      <c r="CV446" s="18">
        <v>0</v>
      </c>
      <c r="CW446">
        <v>0</v>
      </c>
      <c r="CX446">
        <v>0</v>
      </c>
      <c r="CY446">
        <v>0</v>
      </c>
      <c r="CZ446">
        <v>0</v>
      </c>
      <c r="DA446" s="18">
        <v>0</v>
      </c>
      <c r="DB446">
        <v>0</v>
      </c>
      <c r="DC446">
        <v>0</v>
      </c>
      <c r="DD446">
        <v>1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18">
        <v>0</v>
      </c>
      <c r="DN446" s="18"/>
      <c r="DS446" s="43" t="s">
        <v>397</v>
      </c>
    </row>
    <row r="447" spans="1:123" x14ac:dyDescent="0.25">
      <c r="A447">
        <v>446</v>
      </c>
      <c r="B447">
        <v>28</v>
      </c>
      <c r="C447" s="25" t="s">
        <v>611</v>
      </c>
      <c r="D447" s="12">
        <v>3.6</v>
      </c>
      <c r="E447" s="14">
        <f t="shared" si="320"/>
        <v>6.4285714285714293E-2</v>
      </c>
      <c r="F447" s="7">
        <v>56</v>
      </c>
      <c r="G447" s="7">
        <f t="shared" si="321"/>
        <v>3.5357142857142856</v>
      </c>
      <c r="H447" s="16">
        <f t="shared" si="322"/>
        <v>3.6642857142857146</v>
      </c>
      <c r="I447" s="11">
        <f t="shared" si="275"/>
        <v>0.23199795227200942</v>
      </c>
      <c r="J447" s="39">
        <f t="shared" si="276"/>
        <v>4.1428205762858829E-3</v>
      </c>
      <c r="K447" s="39">
        <f t="shared" si="323"/>
        <v>241.38144087729691</v>
      </c>
      <c r="L447" s="39">
        <f t="shared" si="324"/>
        <v>0.22785513169572355</v>
      </c>
      <c r="M447" s="39">
        <f t="shared" si="325"/>
        <v>0.23614077284829529</v>
      </c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>
        <v>0</v>
      </c>
      <c r="AB447" s="9">
        <v>1</v>
      </c>
      <c r="AC447" s="8">
        <v>0</v>
      </c>
      <c r="AD447" s="9">
        <v>0</v>
      </c>
      <c r="AE447" s="9">
        <v>0</v>
      </c>
      <c r="AF447" s="9">
        <v>1</v>
      </c>
      <c r="AG447" s="9">
        <v>0</v>
      </c>
      <c r="AH447" s="8">
        <v>55135</v>
      </c>
      <c r="AI447" s="9">
        <v>5</v>
      </c>
      <c r="AJ447" s="9">
        <f t="shared" si="316"/>
        <v>55129</v>
      </c>
      <c r="AL447" s="7">
        <v>5.19</v>
      </c>
      <c r="AM447" s="7">
        <v>18.3</v>
      </c>
      <c r="AN447" s="9">
        <v>1</v>
      </c>
      <c r="AO447" s="9">
        <v>0</v>
      </c>
      <c r="AP447" s="9">
        <v>0</v>
      </c>
      <c r="AQ447" s="9">
        <v>1</v>
      </c>
      <c r="AR447" s="9">
        <v>0</v>
      </c>
      <c r="AS447" s="9">
        <v>0</v>
      </c>
      <c r="AT447" s="8">
        <v>0</v>
      </c>
      <c r="AU447" s="9">
        <v>1</v>
      </c>
      <c r="AV447" s="31">
        <v>0</v>
      </c>
      <c r="AW447" s="9">
        <v>0</v>
      </c>
      <c r="AX447" s="9">
        <v>0</v>
      </c>
      <c r="AY447" s="31">
        <v>1</v>
      </c>
      <c r="AZ447" s="21">
        <v>1998</v>
      </c>
      <c r="BA447" s="23"/>
      <c r="BB447" s="39">
        <v>0.10999999999999999</v>
      </c>
      <c r="BC447" s="39">
        <v>0.52</v>
      </c>
      <c r="BD447" s="39">
        <v>0.31</v>
      </c>
      <c r="BE447" s="59">
        <v>0.06</v>
      </c>
      <c r="BF447" s="39" t="s">
        <v>433</v>
      </c>
      <c r="BG447" s="59" t="s">
        <v>433</v>
      </c>
      <c r="BM447" s="57">
        <v>0</v>
      </c>
      <c r="BN447" s="18">
        <v>1</v>
      </c>
      <c r="BO447">
        <v>1</v>
      </c>
      <c r="BP447" s="54">
        <v>0</v>
      </c>
      <c r="BQ447" t="s">
        <v>433</v>
      </c>
      <c r="BR447" s="54" t="s">
        <v>433</v>
      </c>
      <c r="BT447" s="18"/>
      <c r="BU447" t="s">
        <v>433</v>
      </c>
      <c r="BV447" s="18" t="s">
        <v>433</v>
      </c>
      <c r="BW447" s="18" t="s">
        <v>207</v>
      </c>
      <c r="CD447" s="18"/>
      <c r="CG447" s="18"/>
      <c r="CJ447" s="25">
        <v>34.03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 s="18">
        <v>0</v>
      </c>
      <c r="CS447">
        <v>0</v>
      </c>
      <c r="CT447">
        <v>0</v>
      </c>
      <c r="CU447">
        <v>1</v>
      </c>
      <c r="CV447" s="18">
        <v>0</v>
      </c>
      <c r="CW447">
        <v>0</v>
      </c>
      <c r="CX447">
        <v>0</v>
      </c>
      <c r="CY447">
        <v>0</v>
      </c>
      <c r="CZ447">
        <v>0</v>
      </c>
      <c r="DA447" s="18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18">
        <v>0</v>
      </c>
      <c r="DN447" s="18"/>
      <c r="DS447" s="43" t="s">
        <v>397</v>
      </c>
    </row>
    <row r="448" spans="1:123" x14ac:dyDescent="0.25">
      <c r="A448">
        <v>447</v>
      </c>
      <c r="B448">
        <v>28</v>
      </c>
      <c r="C448" s="25" t="s">
        <v>611</v>
      </c>
      <c r="D448" s="12">
        <v>2.8</v>
      </c>
      <c r="E448" s="14">
        <f t="shared" si="320"/>
        <v>9.3023255813953473E-2</v>
      </c>
      <c r="F448" s="7">
        <v>30.1</v>
      </c>
      <c r="G448" s="7">
        <f t="shared" si="321"/>
        <v>2.7069767441860462</v>
      </c>
      <c r="H448" s="16">
        <f t="shared" si="322"/>
        <v>2.8930232558139535</v>
      </c>
      <c r="I448" s="11">
        <f t="shared" si="275"/>
        <v>0.18766370166751487</v>
      </c>
      <c r="J448" s="39">
        <f t="shared" si="276"/>
        <v>6.2346744740038162E-3</v>
      </c>
      <c r="K448" s="39">
        <f t="shared" si="323"/>
        <v>160.39329786496691</v>
      </c>
      <c r="L448" s="39">
        <f t="shared" si="324"/>
        <v>0.18142902719351106</v>
      </c>
      <c r="M448" s="39">
        <f t="shared" si="325"/>
        <v>0.19389837614151867</v>
      </c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>
        <v>0</v>
      </c>
      <c r="AB448" s="9">
        <v>1</v>
      </c>
      <c r="AC448" s="8">
        <v>0</v>
      </c>
      <c r="AD448" s="9">
        <v>0</v>
      </c>
      <c r="AE448" s="9">
        <v>0</v>
      </c>
      <c r="AF448" s="9">
        <v>1</v>
      </c>
      <c r="AG448" s="9">
        <v>0</v>
      </c>
      <c r="AH448" s="8">
        <v>24826</v>
      </c>
      <c r="AI448" s="9">
        <v>5</v>
      </c>
      <c r="AJ448" s="9">
        <f t="shared" si="316"/>
        <v>24820</v>
      </c>
      <c r="AL448" s="7">
        <v>3.53</v>
      </c>
      <c r="AM448" s="7">
        <v>16.399999999999999</v>
      </c>
      <c r="AN448" s="9">
        <v>1</v>
      </c>
      <c r="AO448" s="9">
        <v>0</v>
      </c>
      <c r="AP448" s="9">
        <v>0</v>
      </c>
      <c r="AQ448" s="9">
        <v>1</v>
      </c>
      <c r="AR448" s="9">
        <v>0</v>
      </c>
      <c r="AS448" s="9">
        <v>0</v>
      </c>
      <c r="AT448" s="8">
        <v>0</v>
      </c>
      <c r="AU448" s="9">
        <v>1</v>
      </c>
      <c r="AV448" s="31">
        <v>0</v>
      </c>
      <c r="AW448" s="9">
        <v>0</v>
      </c>
      <c r="AX448" s="9">
        <v>0</v>
      </c>
      <c r="AY448" s="31">
        <v>1</v>
      </c>
      <c r="AZ448" s="21">
        <v>1998</v>
      </c>
      <c r="BA448" s="23"/>
      <c r="BB448" s="39">
        <v>0.26</v>
      </c>
      <c r="BC448" s="39">
        <v>0.47</v>
      </c>
      <c r="BD448" s="39">
        <v>0.24700000000000003</v>
      </c>
      <c r="BE448" s="59">
        <v>2.3E-2</v>
      </c>
      <c r="BF448" s="39" t="s">
        <v>433</v>
      </c>
      <c r="BG448" s="59" t="s">
        <v>433</v>
      </c>
      <c r="BM448" s="57">
        <v>0</v>
      </c>
      <c r="BN448" s="18">
        <v>1</v>
      </c>
      <c r="BO448">
        <v>0</v>
      </c>
      <c r="BP448" s="54">
        <v>1</v>
      </c>
      <c r="BQ448" t="s">
        <v>433</v>
      </c>
      <c r="BR448" s="54" t="s">
        <v>433</v>
      </c>
      <c r="BT448" s="18"/>
      <c r="BU448" t="s">
        <v>433</v>
      </c>
      <c r="BV448" s="18" t="s">
        <v>433</v>
      </c>
      <c r="BW448" s="18" t="s">
        <v>207</v>
      </c>
      <c r="CD448" s="18"/>
      <c r="CG448" s="18"/>
      <c r="CJ448" s="25">
        <v>31.8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 s="18">
        <v>0</v>
      </c>
      <c r="CS448">
        <v>0</v>
      </c>
      <c r="CT448">
        <v>0</v>
      </c>
      <c r="CU448">
        <v>1</v>
      </c>
      <c r="CV448" s="18">
        <v>0</v>
      </c>
      <c r="CW448">
        <v>0</v>
      </c>
      <c r="CX448">
        <v>0</v>
      </c>
      <c r="CY448">
        <v>0</v>
      </c>
      <c r="CZ448">
        <v>0</v>
      </c>
      <c r="DA448" s="1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18">
        <v>0</v>
      </c>
      <c r="DN448" s="18"/>
      <c r="DS448" s="43" t="s">
        <v>397</v>
      </c>
    </row>
    <row r="449" spans="1:123" x14ac:dyDescent="0.25">
      <c r="A449">
        <v>448</v>
      </c>
      <c r="B449">
        <v>28</v>
      </c>
      <c r="C449" s="25" t="s">
        <v>611</v>
      </c>
      <c r="D449" s="12">
        <v>2.5</v>
      </c>
      <c r="E449" s="14">
        <f t="shared" si="320"/>
        <v>0.39936102236421728</v>
      </c>
      <c r="F449" s="7">
        <v>6.26</v>
      </c>
      <c r="G449" s="7">
        <f t="shared" ref="G449:G452" si="326">D449-E449</f>
        <v>2.1006389776357826</v>
      </c>
      <c r="H449" s="16">
        <f t="shared" ref="H449:H452" si="327">D449+E449</f>
        <v>2.8993610223642174</v>
      </c>
      <c r="I449" s="11">
        <f t="shared" si="275"/>
        <v>6.5629166615310958E-2</v>
      </c>
      <c r="J449" s="39">
        <f t="shared" si="276"/>
        <v>1.0483892430560858E-2</v>
      </c>
      <c r="K449" s="39">
        <f t="shared" ref="K449:K452" si="328">IFERROR(1/J449, "X")</f>
        <v>95.384420111462646</v>
      </c>
      <c r="L449" s="39">
        <f t="shared" ref="L449:L452" si="329">IFERROR(I449-J449, "X")</f>
        <v>5.5145274184750098E-2</v>
      </c>
      <c r="M449" s="39">
        <f t="shared" ref="M449:M452" si="330">IFERROR(I449+J449, "X")</f>
        <v>7.6113059045871817E-2</v>
      </c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>
        <v>0</v>
      </c>
      <c r="AB449" s="9">
        <v>1</v>
      </c>
      <c r="AC449" s="8">
        <v>0</v>
      </c>
      <c r="AD449" s="9">
        <v>0</v>
      </c>
      <c r="AE449" s="9">
        <v>0</v>
      </c>
      <c r="AF449" s="9">
        <v>1</v>
      </c>
      <c r="AG449" s="9">
        <v>0</v>
      </c>
      <c r="AH449" s="8">
        <v>9065</v>
      </c>
      <c r="AI449" s="9">
        <v>5</v>
      </c>
      <c r="AJ449" s="9">
        <f t="shared" ref="AJ449:AJ453" si="331">AH449-AI449-1</f>
        <v>9059</v>
      </c>
      <c r="AL449" s="7">
        <v>5.19</v>
      </c>
      <c r="AM449" s="7">
        <v>18.3</v>
      </c>
      <c r="AN449" s="9">
        <v>1</v>
      </c>
      <c r="AO449" s="9">
        <v>0</v>
      </c>
      <c r="AP449" s="9">
        <v>0</v>
      </c>
      <c r="AQ449" s="9">
        <v>1</v>
      </c>
      <c r="AR449" s="9">
        <v>0</v>
      </c>
      <c r="AS449" s="9">
        <v>0</v>
      </c>
      <c r="AT449" s="8">
        <v>0</v>
      </c>
      <c r="AU449" s="9">
        <v>1</v>
      </c>
      <c r="AV449" s="31">
        <v>0</v>
      </c>
      <c r="AW449" s="9">
        <v>0</v>
      </c>
      <c r="AX449" s="9">
        <v>0</v>
      </c>
      <c r="AY449" s="31">
        <v>1</v>
      </c>
      <c r="AZ449" s="21">
        <v>1998</v>
      </c>
      <c r="BA449" s="23"/>
      <c r="BB449" s="39">
        <v>0.10999999999999999</v>
      </c>
      <c r="BC449" s="39">
        <v>0.52</v>
      </c>
      <c r="BD449" s="39">
        <v>0.31</v>
      </c>
      <c r="BE449" s="59">
        <v>0.06</v>
      </c>
      <c r="BF449" s="39" t="s">
        <v>433</v>
      </c>
      <c r="BG449" s="59" t="s">
        <v>433</v>
      </c>
      <c r="BM449" s="57">
        <v>1</v>
      </c>
      <c r="BN449" s="18">
        <v>0</v>
      </c>
      <c r="BO449">
        <v>1</v>
      </c>
      <c r="BP449" s="54">
        <v>0</v>
      </c>
      <c r="BQ449" t="s">
        <v>433</v>
      </c>
      <c r="BR449" s="54" t="s">
        <v>433</v>
      </c>
      <c r="BT449" s="18"/>
      <c r="BU449" t="s">
        <v>433</v>
      </c>
      <c r="BV449" s="18" t="s">
        <v>433</v>
      </c>
      <c r="BW449" s="18" t="s">
        <v>207</v>
      </c>
      <c r="CD449" s="18"/>
      <c r="CG449" s="18"/>
      <c r="CJ449" s="25">
        <v>34.03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 s="18">
        <v>0</v>
      </c>
      <c r="CS449">
        <v>0</v>
      </c>
      <c r="CT449">
        <v>0</v>
      </c>
      <c r="CU449">
        <v>1</v>
      </c>
      <c r="CV449" s="18">
        <v>0</v>
      </c>
      <c r="CW449">
        <v>0</v>
      </c>
      <c r="CX449">
        <v>0</v>
      </c>
      <c r="CY449">
        <v>0</v>
      </c>
      <c r="CZ449">
        <v>0</v>
      </c>
      <c r="DA449" s="18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18">
        <v>0</v>
      </c>
      <c r="DN449" s="18"/>
      <c r="DS449" s="43" t="s">
        <v>397</v>
      </c>
    </row>
    <row r="450" spans="1:123" x14ac:dyDescent="0.25">
      <c r="A450">
        <v>449</v>
      </c>
      <c r="B450">
        <v>28</v>
      </c>
      <c r="C450" s="25" t="s">
        <v>611</v>
      </c>
      <c r="D450" s="12">
        <v>2.4</v>
      </c>
      <c r="E450" s="14">
        <f t="shared" si="320"/>
        <v>0.69364161849710981</v>
      </c>
      <c r="F450" s="7">
        <v>3.46</v>
      </c>
      <c r="G450" s="7">
        <f t="shared" si="326"/>
        <v>1.70635838150289</v>
      </c>
      <c r="H450" s="16">
        <f t="shared" si="327"/>
        <v>3.0936416184971098</v>
      </c>
      <c r="I450" s="11">
        <f t="shared" si="275"/>
        <v>6.173679701695501E-2</v>
      </c>
      <c r="J450" s="39">
        <f t="shared" ref="J450:J452" si="332">IFERROR(SQRT((1-I450^2)/AJ450), "X")</f>
        <v>1.7843004918195092E-2</v>
      </c>
      <c r="K450" s="39">
        <f t="shared" si="328"/>
        <v>56.044371706711097</v>
      </c>
      <c r="L450" s="39">
        <f t="shared" si="329"/>
        <v>4.3893792098759918E-2</v>
      </c>
      <c r="M450" s="39">
        <f t="shared" si="330"/>
        <v>7.9579801935150102E-2</v>
      </c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>
        <v>0</v>
      </c>
      <c r="AB450" s="9">
        <v>1</v>
      </c>
      <c r="AC450" s="8">
        <v>0</v>
      </c>
      <c r="AD450" s="9">
        <v>0</v>
      </c>
      <c r="AE450" s="9">
        <v>0</v>
      </c>
      <c r="AF450" s="9">
        <v>1</v>
      </c>
      <c r="AG450" s="9">
        <v>0</v>
      </c>
      <c r="AH450" s="8">
        <v>3135</v>
      </c>
      <c r="AI450" s="9">
        <v>5</v>
      </c>
      <c r="AJ450" s="9">
        <f t="shared" si="331"/>
        <v>3129</v>
      </c>
      <c r="AL450" s="7">
        <v>3.53</v>
      </c>
      <c r="AM450" s="7">
        <v>16.399999999999999</v>
      </c>
      <c r="AN450" s="9">
        <v>1</v>
      </c>
      <c r="AO450" s="9">
        <v>0</v>
      </c>
      <c r="AP450" s="9">
        <v>0</v>
      </c>
      <c r="AQ450" s="9">
        <v>1</v>
      </c>
      <c r="AR450" s="9">
        <v>0</v>
      </c>
      <c r="AS450" s="9">
        <v>0</v>
      </c>
      <c r="AT450" s="8">
        <v>0</v>
      </c>
      <c r="AU450" s="9">
        <v>1</v>
      </c>
      <c r="AV450" s="31">
        <v>0</v>
      </c>
      <c r="AW450" s="9">
        <v>0</v>
      </c>
      <c r="AX450" s="9">
        <v>0</v>
      </c>
      <c r="AY450" s="31">
        <v>1</v>
      </c>
      <c r="AZ450" s="21">
        <v>1998</v>
      </c>
      <c r="BA450" s="23"/>
      <c r="BB450" s="39">
        <v>0.26</v>
      </c>
      <c r="BC450" s="39">
        <v>0.47</v>
      </c>
      <c r="BD450" s="39">
        <v>0.24700000000000003</v>
      </c>
      <c r="BE450" s="59">
        <v>2.3E-2</v>
      </c>
      <c r="BF450" s="39" t="s">
        <v>433</v>
      </c>
      <c r="BG450" s="59" t="s">
        <v>433</v>
      </c>
      <c r="BM450" s="57">
        <v>1</v>
      </c>
      <c r="BN450" s="18">
        <v>0</v>
      </c>
      <c r="BO450">
        <v>0</v>
      </c>
      <c r="BP450" s="54">
        <v>1</v>
      </c>
      <c r="BQ450" t="s">
        <v>433</v>
      </c>
      <c r="BR450" s="54" t="s">
        <v>433</v>
      </c>
      <c r="BT450" s="18"/>
      <c r="BU450" t="s">
        <v>433</v>
      </c>
      <c r="BV450" s="18" t="s">
        <v>433</v>
      </c>
      <c r="BW450" s="18" t="s">
        <v>207</v>
      </c>
      <c r="CD450" s="18"/>
      <c r="CG450" s="18"/>
      <c r="CJ450" s="25">
        <v>31.8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 s="18">
        <v>0</v>
      </c>
      <c r="CS450">
        <v>0</v>
      </c>
      <c r="CT450">
        <v>0</v>
      </c>
      <c r="CU450">
        <v>1</v>
      </c>
      <c r="CV450" s="18">
        <v>0</v>
      </c>
      <c r="CW450">
        <v>0</v>
      </c>
      <c r="CX450">
        <v>0</v>
      </c>
      <c r="CY450">
        <v>0</v>
      </c>
      <c r="CZ450">
        <v>0</v>
      </c>
      <c r="DA450" s="18">
        <v>0</v>
      </c>
      <c r="DB450">
        <v>0</v>
      </c>
      <c r="DC450">
        <v>0</v>
      </c>
      <c r="DD450">
        <v>1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18">
        <v>0</v>
      </c>
      <c r="DN450" s="18"/>
      <c r="DS450" s="43" t="s">
        <v>397</v>
      </c>
    </row>
    <row r="451" spans="1:123" x14ac:dyDescent="0.25">
      <c r="A451">
        <v>450</v>
      </c>
      <c r="B451">
        <v>28</v>
      </c>
      <c r="C451" s="25" t="s">
        <v>611</v>
      </c>
      <c r="D451" s="12">
        <v>3.2</v>
      </c>
      <c r="E451" s="14">
        <f t="shared" si="320"/>
        <v>0.11228070175438597</v>
      </c>
      <c r="F451" s="7">
        <v>28.5</v>
      </c>
      <c r="G451" s="7">
        <f t="shared" si="326"/>
        <v>3.0877192982456143</v>
      </c>
      <c r="H451" s="16">
        <f t="shared" si="327"/>
        <v>3.312280701754386</v>
      </c>
      <c r="I451" s="11">
        <f t="shared" si="275"/>
        <v>0.12049770538708542</v>
      </c>
      <c r="J451" s="39">
        <f t="shared" si="332"/>
        <v>4.2279896627047519E-3</v>
      </c>
      <c r="K451" s="39">
        <f t="shared" si="328"/>
        <v>236.51902671878216</v>
      </c>
      <c r="L451" s="39">
        <f t="shared" si="329"/>
        <v>0.11626971572438066</v>
      </c>
      <c r="M451" s="39">
        <f t="shared" si="330"/>
        <v>0.12472569504979017</v>
      </c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>
        <v>0</v>
      </c>
      <c r="AB451" s="9">
        <v>1</v>
      </c>
      <c r="AC451" s="8">
        <v>0</v>
      </c>
      <c r="AD451" s="9">
        <v>0</v>
      </c>
      <c r="AE451" s="9">
        <v>0</v>
      </c>
      <c r="AF451" s="9">
        <v>1</v>
      </c>
      <c r="AG451" s="9">
        <v>0</v>
      </c>
      <c r="AH451" s="8">
        <v>55135</v>
      </c>
      <c r="AI451" s="9">
        <v>5</v>
      </c>
      <c r="AJ451" s="9">
        <f t="shared" si="331"/>
        <v>55129</v>
      </c>
      <c r="AL451" s="7">
        <v>5.19</v>
      </c>
      <c r="AM451" s="7">
        <v>18.3</v>
      </c>
      <c r="AN451" s="9">
        <v>1</v>
      </c>
      <c r="AO451" s="9">
        <v>0</v>
      </c>
      <c r="AP451" s="9">
        <v>0</v>
      </c>
      <c r="AQ451" s="9">
        <v>1</v>
      </c>
      <c r="AR451" s="9">
        <v>0</v>
      </c>
      <c r="AS451" s="9">
        <v>0</v>
      </c>
      <c r="AT451" s="8">
        <v>0</v>
      </c>
      <c r="AU451" s="9">
        <v>1</v>
      </c>
      <c r="AV451" s="31">
        <v>0</v>
      </c>
      <c r="AW451" s="9">
        <v>0</v>
      </c>
      <c r="AX451" s="9">
        <v>0</v>
      </c>
      <c r="AY451" s="31">
        <v>1</v>
      </c>
      <c r="AZ451" s="21">
        <v>1998</v>
      </c>
      <c r="BA451" s="23"/>
      <c r="BB451" s="39">
        <v>0.10999999999999999</v>
      </c>
      <c r="BC451" s="39">
        <v>0.52</v>
      </c>
      <c r="BD451" s="39">
        <v>0.31</v>
      </c>
      <c r="BE451" s="59">
        <v>0.06</v>
      </c>
      <c r="BF451" s="39" t="s">
        <v>433</v>
      </c>
      <c r="BG451" s="59" t="s">
        <v>433</v>
      </c>
      <c r="BM451" s="57">
        <v>0</v>
      </c>
      <c r="BN451" s="18">
        <v>1</v>
      </c>
      <c r="BO451">
        <v>1</v>
      </c>
      <c r="BP451" s="54">
        <v>0</v>
      </c>
      <c r="BQ451" t="s">
        <v>433</v>
      </c>
      <c r="BR451" s="54" t="s">
        <v>433</v>
      </c>
      <c r="BT451" s="18"/>
      <c r="BU451" t="s">
        <v>433</v>
      </c>
      <c r="BV451" s="18" t="s">
        <v>433</v>
      </c>
      <c r="BW451" s="18" t="s">
        <v>207</v>
      </c>
      <c r="CD451" s="18"/>
      <c r="CG451" s="18"/>
      <c r="CJ451" s="25">
        <v>34.03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 s="18">
        <v>0</v>
      </c>
      <c r="CS451">
        <v>0</v>
      </c>
      <c r="CT451">
        <v>0</v>
      </c>
      <c r="CU451">
        <v>1</v>
      </c>
      <c r="CV451" s="18">
        <v>0</v>
      </c>
      <c r="CW451">
        <v>0</v>
      </c>
      <c r="CX451">
        <v>0</v>
      </c>
      <c r="CY451">
        <v>0</v>
      </c>
      <c r="CZ451">
        <v>0</v>
      </c>
      <c r="DA451" s="18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18">
        <v>0</v>
      </c>
      <c r="DN451" s="18"/>
      <c r="DS451" s="43" t="s">
        <v>397</v>
      </c>
    </row>
    <row r="452" spans="1:123" s="69" customFormat="1" x14ac:dyDescent="0.25">
      <c r="A452" s="69">
        <v>451</v>
      </c>
      <c r="B452" s="69">
        <v>28</v>
      </c>
      <c r="C452" s="70" t="s">
        <v>611</v>
      </c>
      <c r="D452" s="71">
        <v>1.9</v>
      </c>
      <c r="E452" s="72">
        <f t="shared" si="320"/>
        <v>0.14843749999999997</v>
      </c>
      <c r="F452" s="73">
        <v>12.8</v>
      </c>
      <c r="G452" s="73">
        <f t="shared" si="326"/>
        <v>1.7515624999999999</v>
      </c>
      <c r="H452" s="74">
        <f t="shared" si="327"/>
        <v>2.0484374999999999</v>
      </c>
      <c r="I452" s="75">
        <f t="shared" si="275"/>
        <v>8.0980485224041943E-2</v>
      </c>
      <c r="J452" s="76">
        <f t="shared" si="332"/>
        <v>6.3266004081282768E-3</v>
      </c>
      <c r="K452" s="76">
        <f t="shared" si="328"/>
        <v>158.06277234061156</v>
      </c>
      <c r="L452" s="76">
        <f t="shared" si="329"/>
        <v>7.465388481591366E-2</v>
      </c>
      <c r="M452" s="76">
        <f t="shared" si="330"/>
        <v>8.7307085632170225E-2</v>
      </c>
      <c r="N452" s="77"/>
      <c r="O452" s="78"/>
      <c r="P452" s="79"/>
      <c r="Q452" s="79"/>
      <c r="R452" s="78"/>
      <c r="S452" s="79"/>
      <c r="T452" s="79"/>
      <c r="U452" s="78"/>
      <c r="V452" s="79"/>
      <c r="W452" s="79"/>
      <c r="X452" s="79"/>
      <c r="Y452" s="78"/>
      <c r="Z452" s="79"/>
      <c r="AA452" s="78">
        <v>0</v>
      </c>
      <c r="AB452" s="79">
        <v>1</v>
      </c>
      <c r="AC452" s="78">
        <v>0</v>
      </c>
      <c r="AD452" s="79">
        <v>0</v>
      </c>
      <c r="AE452" s="79">
        <v>0</v>
      </c>
      <c r="AF452" s="79">
        <v>1</v>
      </c>
      <c r="AG452" s="79">
        <v>0</v>
      </c>
      <c r="AH452" s="78">
        <v>24826</v>
      </c>
      <c r="AI452" s="79">
        <v>5</v>
      </c>
      <c r="AJ452" s="79">
        <f t="shared" si="331"/>
        <v>24820</v>
      </c>
      <c r="AK452" s="79"/>
      <c r="AL452" s="73">
        <v>3.53</v>
      </c>
      <c r="AM452" s="73">
        <v>16.399999999999999</v>
      </c>
      <c r="AN452" s="79">
        <v>1</v>
      </c>
      <c r="AO452" s="79">
        <v>0</v>
      </c>
      <c r="AP452" s="79">
        <v>0</v>
      </c>
      <c r="AQ452" s="79">
        <v>1</v>
      </c>
      <c r="AR452" s="79">
        <v>0</v>
      </c>
      <c r="AS452" s="79">
        <v>0</v>
      </c>
      <c r="AT452" s="78">
        <v>0</v>
      </c>
      <c r="AU452" s="79">
        <v>1</v>
      </c>
      <c r="AV452" s="80">
        <v>0</v>
      </c>
      <c r="AW452" s="79">
        <v>0</v>
      </c>
      <c r="AX452" s="79">
        <v>0</v>
      </c>
      <c r="AY452" s="80">
        <v>1</v>
      </c>
      <c r="AZ452" s="81">
        <v>1998</v>
      </c>
      <c r="BA452" s="82"/>
      <c r="BB452" s="76">
        <v>0.26</v>
      </c>
      <c r="BC452" s="76">
        <v>0.47</v>
      </c>
      <c r="BD452" s="76">
        <v>0.24700000000000003</v>
      </c>
      <c r="BE452" s="83">
        <v>2.3E-2</v>
      </c>
      <c r="BF452" s="76" t="s">
        <v>433</v>
      </c>
      <c r="BG452" s="83" t="s">
        <v>433</v>
      </c>
      <c r="BH452" s="76"/>
      <c r="BI452" s="76"/>
      <c r="BJ452" s="76"/>
      <c r="BK452" s="76"/>
      <c r="BL452" s="76"/>
      <c r="BM452" s="84">
        <v>0</v>
      </c>
      <c r="BN452" s="85">
        <v>1</v>
      </c>
      <c r="BO452" s="69">
        <v>0</v>
      </c>
      <c r="BP452" s="86">
        <v>1</v>
      </c>
      <c r="BQ452" s="69" t="s">
        <v>433</v>
      </c>
      <c r="BR452" s="86" t="s">
        <v>433</v>
      </c>
      <c r="BT452" s="85"/>
      <c r="BU452" s="69" t="s">
        <v>433</v>
      </c>
      <c r="BV452" s="85" t="s">
        <v>433</v>
      </c>
      <c r="BW452" s="85" t="s">
        <v>207</v>
      </c>
      <c r="CD452" s="85"/>
      <c r="CG452" s="85"/>
      <c r="CJ452" s="70">
        <v>31.8</v>
      </c>
      <c r="CK452" s="69">
        <v>1</v>
      </c>
      <c r="CL452" s="69">
        <v>0</v>
      </c>
      <c r="CM452" s="69">
        <v>0</v>
      </c>
      <c r="CN452" s="69">
        <v>0</v>
      </c>
      <c r="CO452" s="69">
        <v>0</v>
      </c>
      <c r="CP452" s="69">
        <v>0</v>
      </c>
      <c r="CQ452" s="69">
        <v>0</v>
      </c>
      <c r="CR452" s="85">
        <v>0</v>
      </c>
      <c r="CS452" s="69">
        <v>0</v>
      </c>
      <c r="CT452" s="69">
        <v>0</v>
      </c>
      <c r="CU452" s="69">
        <v>1</v>
      </c>
      <c r="CV452" s="85">
        <v>0</v>
      </c>
      <c r="CW452" s="69">
        <v>0</v>
      </c>
      <c r="CX452" s="69">
        <v>0</v>
      </c>
      <c r="CY452" s="69">
        <v>0</v>
      </c>
      <c r="CZ452" s="69">
        <v>0</v>
      </c>
      <c r="DA452" s="85">
        <v>0</v>
      </c>
      <c r="DB452" s="69">
        <v>0</v>
      </c>
      <c r="DC452" s="69">
        <v>0</v>
      </c>
      <c r="DD452" s="69">
        <v>1</v>
      </c>
      <c r="DE452" s="69">
        <v>1</v>
      </c>
      <c r="DF452" s="69">
        <v>0</v>
      </c>
      <c r="DG452" s="69">
        <v>0</v>
      </c>
      <c r="DH452" s="69">
        <v>0</v>
      </c>
      <c r="DI452" s="69">
        <v>0</v>
      </c>
      <c r="DJ452" s="69">
        <v>0</v>
      </c>
      <c r="DK452" s="69">
        <v>0</v>
      </c>
      <c r="DL452" s="85">
        <v>0</v>
      </c>
      <c r="DN452" s="85"/>
      <c r="DR452" s="70"/>
      <c r="DS452" s="87" t="s">
        <v>397</v>
      </c>
    </row>
    <row r="453" spans="1:123" x14ac:dyDescent="0.25">
      <c r="A453">
        <v>452</v>
      </c>
      <c r="B453">
        <v>29</v>
      </c>
      <c r="C453" s="25" t="s">
        <v>623</v>
      </c>
      <c r="D453" s="12">
        <v>4.8</v>
      </c>
      <c r="E453" s="14">
        <v>0.3</v>
      </c>
      <c r="F453" s="7">
        <f>D453/E453</f>
        <v>16</v>
      </c>
      <c r="G453" s="7">
        <f t="shared" ref="G453:G461" si="333">D453-E453</f>
        <v>4.5</v>
      </c>
      <c r="H453" s="16">
        <f t="shared" ref="H453:H461" si="334">D453+E453</f>
        <v>5.0999999999999996</v>
      </c>
      <c r="I453" s="11">
        <f t="shared" ref="I453:I461" si="335">IFERROR(F453/SQRT(F453^2+AJ453), "X")</f>
        <v>0.36891438072857313</v>
      </c>
      <c r="J453" s="39">
        <f t="shared" ref="J453:J461" si="336">IFERROR(SQRT((1-I453^2)/AJ453), "X")</f>
        <v>2.3057148795535824E-2</v>
      </c>
      <c r="K453" s="39">
        <f t="shared" ref="K453:K461" si="337">IFERROR(1/J453, "X")</f>
        <v>43.370496884402876</v>
      </c>
      <c r="L453" s="39">
        <f t="shared" ref="L453:L461" si="338">IFERROR(I453-J453, "X")</f>
        <v>0.3458572319330373</v>
      </c>
      <c r="M453" s="39">
        <f t="shared" ref="M453:M461" si="339">IFERROR(I453+J453, "X")</f>
        <v>0.39197152952410896</v>
      </c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>
        <v>1</v>
      </c>
      <c r="AB453" s="9">
        <v>0</v>
      </c>
      <c r="AC453" s="8">
        <v>0</v>
      </c>
      <c r="AD453" s="9">
        <v>0</v>
      </c>
      <c r="AE453" s="9">
        <v>0</v>
      </c>
      <c r="AF453" s="9">
        <v>0</v>
      </c>
      <c r="AG453" s="9">
        <v>1</v>
      </c>
      <c r="AH453" s="8">
        <v>1629</v>
      </c>
      <c r="AI453" s="9">
        <v>3</v>
      </c>
      <c r="AJ453" s="9">
        <f t="shared" si="331"/>
        <v>1625</v>
      </c>
      <c r="AL453" s="7">
        <v>7.96</v>
      </c>
      <c r="AM453" s="7">
        <v>19.91</v>
      </c>
      <c r="AN453" s="9">
        <v>1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8">
        <v>0</v>
      </c>
      <c r="AU453" s="9">
        <v>1</v>
      </c>
      <c r="AV453" s="31">
        <v>0</v>
      </c>
      <c r="AW453" s="9">
        <v>0</v>
      </c>
      <c r="AX453" s="9">
        <v>0</v>
      </c>
      <c r="AY453" s="31">
        <v>1</v>
      </c>
      <c r="AZ453" s="21">
        <v>1988</v>
      </c>
      <c r="BA453" s="23"/>
      <c r="BB453" s="39">
        <v>0.3407</v>
      </c>
      <c r="BC453" s="39">
        <v>7.7300000000000008E-2</v>
      </c>
      <c r="BD453" s="39">
        <v>0.35670000000000002</v>
      </c>
      <c r="BE453" s="59">
        <v>0.2253</v>
      </c>
      <c r="BF453" s="39">
        <v>0.51586901563501386</v>
      </c>
      <c r="BG453" s="59">
        <v>0.48413098436498614</v>
      </c>
      <c r="BM453" s="57">
        <v>1</v>
      </c>
      <c r="BN453" s="18">
        <v>0</v>
      </c>
      <c r="BO453">
        <v>1</v>
      </c>
      <c r="BP453" s="54">
        <v>0</v>
      </c>
      <c r="BQ453" s="53">
        <f>1-BR453</f>
        <v>0.36770000000000003</v>
      </c>
      <c r="BR453" s="54">
        <v>0.63229999999999997</v>
      </c>
      <c r="BT453" s="18"/>
      <c r="BU453">
        <v>0</v>
      </c>
      <c r="BV453" s="18">
        <v>1</v>
      </c>
      <c r="BW453" s="18" t="s">
        <v>94</v>
      </c>
      <c r="CD453" s="18"/>
      <c r="CG453" s="18"/>
      <c r="CJ453" s="25">
        <v>35.659999999999997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 s="18">
        <v>0</v>
      </c>
      <c r="CS453">
        <v>0</v>
      </c>
      <c r="CT453">
        <v>0</v>
      </c>
      <c r="CU453">
        <v>1</v>
      </c>
      <c r="CV453" s="18">
        <v>0</v>
      </c>
      <c r="CW453">
        <v>0</v>
      </c>
      <c r="CX453">
        <v>0</v>
      </c>
      <c r="CY453">
        <v>0</v>
      </c>
      <c r="CZ453">
        <v>0</v>
      </c>
      <c r="DA453" s="18">
        <v>0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18">
        <v>0</v>
      </c>
      <c r="DN453" s="18"/>
      <c r="DS453" s="43" t="s">
        <v>397</v>
      </c>
    </row>
    <row r="454" spans="1:123" x14ac:dyDescent="0.25">
      <c r="A454">
        <v>453</v>
      </c>
      <c r="B454">
        <v>29</v>
      </c>
      <c r="C454" s="25" t="s">
        <v>623</v>
      </c>
      <c r="D454" s="12">
        <v>4.5999999999999996</v>
      </c>
      <c r="E454" s="14">
        <v>0.3</v>
      </c>
      <c r="F454" s="7">
        <f t="shared" ref="F454:F461" si="340">D454/E454</f>
        <v>15.333333333333332</v>
      </c>
      <c r="G454" s="7">
        <f t="shared" si="333"/>
        <v>4.3</v>
      </c>
      <c r="H454" s="16">
        <f t="shared" si="334"/>
        <v>4.8999999999999995</v>
      </c>
      <c r="I454" s="11">
        <f t="shared" si="335"/>
        <v>0.32167832167832161</v>
      </c>
      <c r="J454" s="39">
        <f t="shared" si="336"/>
        <v>2.097902097902098E-2</v>
      </c>
      <c r="K454" s="39">
        <f t="shared" si="337"/>
        <v>47.666666666666664</v>
      </c>
      <c r="L454" s="39">
        <f t="shared" si="338"/>
        <v>0.30069930069930062</v>
      </c>
      <c r="M454" s="39">
        <f t="shared" si="339"/>
        <v>0.3426573426573426</v>
      </c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>
        <v>1</v>
      </c>
      <c r="AB454" s="9">
        <v>0</v>
      </c>
      <c r="AC454" s="8">
        <v>0</v>
      </c>
      <c r="AD454" s="9">
        <v>0</v>
      </c>
      <c r="AE454" s="9">
        <v>0</v>
      </c>
      <c r="AF454" s="9">
        <v>0</v>
      </c>
      <c r="AG454" s="9">
        <v>1</v>
      </c>
      <c r="AH454" s="8">
        <v>2041</v>
      </c>
      <c r="AI454" s="9">
        <v>3</v>
      </c>
      <c r="AJ454" s="9">
        <f t="shared" ref="AJ454:AJ464" si="341">AH454-AI454-1</f>
        <v>2037</v>
      </c>
      <c r="AL454" s="7">
        <v>10.15</v>
      </c>
      <c r="AM454" s="7">
        <v>19.170000000000002</v>
      </c>
      <c r="AN454" s="9">
        <v>1</v>
      </c>
      <c r="AO454" s="9">
        <v>0</v>
      </c>
      <c r="AP454" s="9">
        <v>0</v>
      </c>
      <c r="AQ454" s="9">
        <v>1</v>
      </c>
      <c r="AR454" s="9">
        <v>0</v>
      </c>
      <c r="AS454" s="9">
        <v>0</v>
      </c>
      <c r="AT454" s="8">
        <v>0</v>
      </c>
      <c r="AU454" s="9">
        <v>1</v>
      </c>
      <c r="AV454" s="31">
        <v>0</v>
      </c>
      <c r="AW454" s="9">
        <v>0</v>
      </c>
      <c r="AX454" s="9">
        <v>0</v>
      </c>
      <c r="AY454" s="31">
        <v>1</v>
      </c>
      <c r="AZ454" s="21">
        <v>1998</v>
      </c>
      <c r="BA454" s="23"/>
      <c r="BB454" s="39">
        <v>0.19259999999999999</v>
      </c>
      <c r="BC454" s="39">
        <v>0.11460000000000001</v>
      </c>
      <c r="BD454" s="39">
        <v>0.44299999999999995</v>
      </c>
      <c r="BE454" s="59">
        <v>0.24989999999999998</v>
      </c>
      <c r="BF454" s="39">
        <v>0.46650659646909842</v>
      </c>
      <c r="BG454" s="59">
        <v>0.53349340353090169</v>
      </c>
      <c r="BM454" s="57">
        <v>1</v>
      </c>
      <c r="BN454" s="18">
        <v>0</v>
      </c>
      <c r="BO454">
        <v>1</v>
      </c>
      <c r="BP454" s="54">
        <v>0</v>
      </c>
      <c r="BQ454" s="53">
        <f t="shared" ref="BQ454:BQ461" si="342">1-BR454</f>
        <v>0.44810000000000005</v>
      </c>
      <c r="BR454" s="54">
        <v>0.55189999999999995</v>
      </c>
      <c r="BT454" s="18"/>
      <c r="BU454">
        <v>0</v>
      </c>
      <c r="BV454" s="18">
        <v>1</v>
      </c>
      <c r="BW454" s="18" t="s">
        <v>94</v>
      </c>
      <c r="CD454" s="18"/>
      <c r="CG454" s="18"/>
      <c r="CJ454" s="25">
        <v>36.31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 s="18">
        <v>0</v>
      </c>
      <c r="CS454">
        <v>0</v>
      </c>
      <c r="CT454">
        <v>0</v>
      </c>
      <c r="CU454">
        <v>1</v>
      </c>
      <c r="CV454" s="18">
        <v>0</v>
      </c>
      <c r="CW454">
        <v>0</v>
      </c>
      <c r="CX454">
        <v>0</v>
      </c>
      <c r="CY454">
        <v>0</v>
      </c>
      <c r="CZ454">
        <v>0</v>
      </c>
      <c r="DA454" s="18">
        <v>0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18">
        <v>0</v>
      </c>
      <c r="DN454" s="18"/>
      <c r="DS454" s="43" t="s">
        <v>397</v>
      </c>
    </row>
    <row r="455" spans="1:123" x14ac:dyDescent="0.25">
      <c r="A455">
        <v>454</v>
      </c>
      <c r="B455">
        <v>29</v>
      </c>
      <c r="C455" s="25" t="s">
        <v>623</v>
      </c>
      <c r="D455" s="12">
        <v>5.3</v>
      </c>
      <c r="E455" s="14">
        <v>0.3</v>
      </c>
      <c r="F455" s="7">
        <f t="shared" si="340"/>
        <v>17.666666666666668</v>
      </c>
      <c r="G455" s="7">
        <f t="shared" si="333"/>
        <v>5</v>
      </c>
      <c r="H455" s="16">
        <f t="shared" si="334"/>
        <v>5.6</v>
      </c>
      <c r="I455" s="11">
        <f t="shared" si="335"/>
        <v>0.30955535968034781</v>
      </c>
      <c r="J455" s="39">
        <f t="shared" si="336"/>
        <v>1.7522001491340439E-2</v>
      </c>
      <c r="K455" s="39">
        <f t="shared" si="337"/>
        <v>57.071105746350419</v>
      </c>
      <c r="L455" s="39">
        <f t="shared" si="338"/>
        <v>0.29203335818900739</v>
      </c>
      <c r="M455" s="39">
        <f t="shared" si="339"/>
        <v>0.32707736117168823</v>
      </c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>
        <v>1</v>
      </c>
      <c r="AB455" s="9">
        <v>0</v>
      </c>
      <c r="AC455" s="8">
        <v>0</v>
      </c>
      <c r="AD455" s="9">
        <v>0</v>
      </c>
      <c r="AE455" s="9">
        <v>0</v>
      </c>
      <c r="AF455" s="9">
        <v>0</v>
      </c>
      <c r="AG455" s="9">
        <v>1</v>
      </c>
      <c r="AH455" s="8">
        <v>2949</v>
      </c>
      <c r="AI455" s="9">
        <v>3</v>
      </c>
      <c r="AJ455" s="9">
        <f t="shared" si="341"/>
        <v>2945</v>
      </c>
      <c r="AL455" s="7">
        <v>10.9</v>
      </c>
      <c r="AM455" s="7">
        <v>17.3</v>
      </c>
      <c r="AN455" s="9">
        <v>1</v>
      </c>
      <c r="AO455" s="9">
        <v>0</v>
      </c>
      <c r="AP455" s="9">
        <v>0</v>
      </c>
      <c r="AQ455" s="9">
        <v>1</v>
      </c>
      <c r="AR455" s="9">
        <v>0</v>
      </c>
      <c r="AS455" s="9">
        <v>0</v>
      </c>
      <c r="AT455" s="8">
        <v>0</v>
      </c>
      <c r="AU455" s="9">
        <v>1</v>
      </c>
      <c r="AV455" s="31">
        <v>0</v>
      </c>
      <c r="AW455" s="9">
        <v>0</v>
      </c>
      <c r="AX455" s="9">
        <v>0</v>
      </c>
      <c r="AY455" s="31">
        <v>1</v>
      </c>
      <c r="AZ455" s="21">
        <v>2006</v>
      </c>
      <c r="BA455" s="23"/>
      <c r="BB455" s="39">
        <v>0.13970000000000002</v>
      </c>
      <c r="BC455" s="39">
        <v>9.8699999999999996E-2</v>
      </c>
      <c r="BD455" s="39">
        <v>0.48859999999999998</v>
      </c>
      <c r="BE455" s="59">
        <v>0.27300000000000002</v>
      </c>
      <c r="BF455" s="39">
        <v>0.43550776972755101</v>
      </c>
      <c r="BG455" s="59">
        <v>0.56449223027244899</v>
      </c>
      <c r="BM455" s="57">
        <v>1</v>
      </c>
      <c r="BN455" s="18">
        <v>0</v>
      </c>
      <c r="BO455">
        <v>1</v>
      </c>
      <c r="BP455" s="54">
        <v>0</v>
      </c>
      <c r="BQ455" s="53">
        <f t="shared" si="342"/>
        <v>0.56109999999999993</v>
      </c>
      <c r="BR455" s="54">
        <v>0.43890000000000001</v>
      </c>
      <c r="BT455" s="18"/>
      <c r="BU455">
        <v>0</v>
      </c>
      <c r="BV455" s="18">
        <v>1</v>
      </c>
      <c r="BW455" s="18" t="s">
        <v>94</v>
      </c>
      <c r="CD455" s="18"/>
      <c r="CG455" s="18"/>
      <c r="CJ455" s="25">
        <v>34.93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 s="18">
        <v>0</v>
      </c>
      <c r="CS455">
        <v>0</v>
      </c>
      <c r="CT455">
        <v>0</v>
      </c>
      <c r="CU455">
        <v>1</v>
      </c>
      <c r="CV455" s="18">
        <v>0</v>
      </c>
      <c r="CW455">
        <v>0</v>
      </c>
      <c r="CX455">
        <v>0</v>
      </c>
      <c r="CY455">
        <v>0</v>
      </c>
      <c r="CZ455">
        <v>0</v>
      </c>
      <c r="DA455" s="18">
        <v>0</v>
      </c>
      <c r="DB455">
        <v>0</v>
      </c>
      <c r="DC455">
        <v>0</v>
      </c>
      <c r="DD455">
        <v>1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18">
        <v>0</v>
      </c>
      <c r="DN455" s="18"/>
      <c r="DS455" s="43" t="s">
        <v>397</v>
      </c>
    </row>
    <row r="456" spans="1:123" x14ac:dyDescent="0.25">
      <c r="A456">
        <v>455</v>
      </c>
      <c r="B456">
        <v>29</v>
      </c>
      <c r="C456" s="25" t="s">
        <v>623</v>
      </c>
      <c r="D456" s="12">
        <v>7</v>
      </c>
      <c r="E456" s="14">
        <v>0.6</v>
      </c>
      <c r="F456" s="7">
        <f t="shared" si="340"/>
        <v>11.666666666666668</v>
      </c>
      <c r="G456" s="7">
        <f t="shared" si="333"/>
        <v>6.4</v>
      </c>
      <c r="H456" s="16">
        <f t="shared" si="334"/>
        <v>7.6</v>
      </c>
      <c r="I456" s="11">
        <f t="shared" si="335"/>
        <v>0.28395287839479089</v>
      </c>
      <c r="J456" s="39">
        <f t="shared" si="336"/>
        <v>2.4338818148124934E-2</v>
      </c>
      <c r="K456" s="39">
        <f t="shared" si="337"/>
        <v>41.08662934716245</v>
      </c>
      <c r="L456" s="39">
        <f t="shared" si="338"/>
        <v>0.25961406024666595</v>
      </c>
      <c r="M456" s="39">
        <f t="shared" si="339"/>
        <v>0.30829169654291583</v>
      </c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>
        <v>1</v>
      </c>
      <c r="AB456" s="9">
        <v>0</v>
      </c>
      <c r="AC456" s="8">
        <v>0</v>
      </c>
      <c r="AD456" s="9">
        <v>0</v>
      </c>
      <c r="AE456" s="9">
        <v>0</v>
      </c>
      <c r="AF456" s="9">
        <v>0</v>
      </c>
      <c r="AG456" s="9">
        <v>1</v>
      </c>
      <c r="AH456" s="8">
        <v>1556</v>
      </c>
      <c r="AI456" s="9">
        <v>3</v>
      </c>
      <c r="AJ456" s="9">
        <f t="shared" si="341"/>
        <v>1552</v>
      </c>
      <c r="AL456" s="7">
        <v>6.49</v>
      </c>
      <c r="AM456" s="7">
        <v>18.21</v>
      </c>
      <c r="AN456" s="9">
        <v>1</v>
      </c>
      <c r="AO456" s="9">
        <v>0</v>
      </c>
      <c r="AP456" s="9">
        <v>0</v>
      </c>
      <c r="AQ456" s="9">
        <v>1</v>
      </c>
      <c r="AR456" s="9">
        <v>0</v>
      </c>
      <c r="AS456" s="9">
        <v>0</v>
      </c>
      <c r="AT456" s="8">
        <v>0</v>
      </c>
      <c r="AU456" s="9">
        <v>1</v>
      </c>
      <c r="AV456" s="31">
        <v>0</v>
      </c>
      <c r="AW456" s="9">
        <v>0</v>
      </c>
      <c r="AX456" s="9">
        <v>0</v>
      </c>
      <c r="AY456" s="31">
        <v>1</v>
      </c>
      <c r="AZ456" s="21">
        <v>1988</v>
      </c>
      <c r="BA456" s="23"/>
      <c r="BB456" s="39">
        <v>0.28729999999999994</v>
      </c>
      <c r="BC456" s="39">
        <v>0.25640000000000002</v>
      </c>
      <c r="BD456" s="39">
        <v>0.43579999999999997</v>
      </c>
      <c r="BE456" s="59">
        <v>2.06E-2</v>
      </c>
      <c r="BF456" s="39">
        <v>0.62153235807182938</v>
      </c>
      <c r="BG456" s="59">
        <v>0.37846764192817062</v>
      </c>
      <c r="BM456" s="57">
        <v>1</v>
      </c>
      <c r="BN456" s="18">
        <v>0</v>
      </c>
      <c r="BO456">
        <v>1</v>
      </c>
      <c r="BP456" s="54">
        <v>0</v>
      </c>
      <c r="BQ456" s="53">
        <f t="shared" si="342"/>
        <v>0.33290000000000008</v>
      </c>
      <c r="BR456" s="54">
        <v>0.66709999999999992</v>
      </c>
      <c r="BT456" s="18"/>
      <c r="BU456">
        <v>0</v>
      </c>
      <c r="BV456" s="18">
        <v>1</v>
      </c>
      <c r="BW456" s="18" t="s">
        <v>152</v>
      </c>
      <c r="CD456" s="18"/>
      <c r="CG456" s="18"/>
      <c r="CJ456" s="25">
        <v>32.450000000000003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 s="18">
        <v>0</v>
      </c>
      <c r="CS456">
        <v>0</v>
      </c>
      <c r="CT456">
        <v>0</v>
      </c>
      <c r="CU456">
        <v>1</v>
      </c>
      <c r="CV456" s="18">
        <v>0</v>
      </c>
      <c r="CW456">
        <v>0</v>
      </c>
      <c r="CX456">
        <v>0</v>
      </c>
      <c r="CY456">
        <v>0</v>
      </c>
      <c r="CZ456">
        <v>0</v>
      </c>
      <c r="DA456" s="18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18">
        <v>0</v>
      </c>
      <c r="DN456" s="18"/>
      <c r="DS456" s="43" t="s">
        <v>397</v>
      </c>
    </row>
    <row r="457" spans="1:123" x14ac:dyDescent="0.25">
      <c r="A457">
        <v>456</v>
      </c>
      <c r="B457">
        <v>29</v>
      </c>
      <c r="C457" s="25" t="s">
        <v>623</v>
      </c>
      <c r="D457" s="12">
        <v>9.1</v>
      </c>
      <c r="E457" s="14">
        <v>0.4</v>
      </c>
      <c r="F457" s="7">
        <f t="shared" si="340"/>
        <v>22.749999999999996</v>
      </c>
      <c r="G457" s="7">
        <f t="shared" si="333"/>
        <v>8.6999999999999993</v>
      </c>
      <c r="H457" s="16">
        <f t="shared" si="334"/>
        <v>9.5</v>
      </c>
      <c r="I457" s="11">
        <f t="shared" si="335"/>
        <v>0.44230554911311321</v>
      </c>
      <c r="J457" s="39">
        <f t="shared" si="336"/>
        <v>1.9442002158818167E-2</v>
      </c>
      <c r="K457" s="39">
        <f t="shared" si="337"/>
        <v>51.435031836288388</v>
      </c>
      <c r="L457" s="39">
        <f t="shared" si="338"/>
        <v>0.42286354695429507</v>
      </c>
      <c r="M457" s="39">
        <f t="shared" si="339"/>
        <v>0.46174755127193134</v>
      </c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>
        <v>1</v>
      </c>
      <c r="AB457" s="9">
        <v>0</v>
      </c>
      <c r="AC457" s="8">
        <v>0</v>
      </c>
      <c r="AD457" s="9">
        <v>0</v>
      </c>
      <c r="AE457" s="9">
        <v>0</v>
      </c>
      <c r="AF457" s="9">
        <v>0</v>
      </c>
      <c r="AG457" s="9">
        <v>1</v>
      </c>
      <c r="AH457" s="8">
        <v>2132</v>
      </c>
      <c r="AI457" s="9">
        <v>3</v>
      </c>
      <c r="AJ457" s="9">
        <f t="shared" si="341"/>
        <v>2128</v>
      </c>
      <c r="AL457" s="7">
        <v>8.89</v>
      </c>
      <c r="AM457" s="7">
        <v>19.36</v>
      </c>
      <c r="AN457" s="9">
        <v>1</v>
      </c>
      <c r="AO457" s="9">
        <v>0</v>
      </c>
      <c r="AP457" s="9">
        <v>0</v>
      </c>
      <c r="AQ457" s="9">
        <v>1</v>
      </c>
      <c r="AR457" s="9">
        <v>0</v>
      </c>
      <c r="AS457" s="9">
        <v>0</v>
      </c>
      <c r="AT457" s="8">
        <v>0</v>
      </c>
      <c r="AU457" s="9">
        <v>1</v>
      </c>
      <c r="AV457" s="31">
        <v>0</v>
      </c>
      <c r="AW457" s="9">
        <v>0</v>
      </c>
      <c r="AX457" s="9">
        <v>0</v>
      </c>
      <c r="AY457" s="31">
        <v>1</v>
      </c>
      <c r="AZ457" s="21">
        <v>1998</v>
      </c>
      <c r="BA457" s="23"/>
      <c r="BB457" s="39">
        <v>0.1116</v>
      </c>
      <c r="BC457" s="39">
        <v>0.20399999999999999</v>
      </c>
      <c r="BD457" s="39">
        <v>0.62340000000000007</v>
      </c>
      <c r="BE457" s="59">
        <v>6.0999999999999999E-2</v>
      </c>
      <c r="BF457" s="39">
        <v>0.51158818833382491</v>
      </c>
      <c r="BG457" s="59">
        <v>0.48841181166617514</v>
      </c>
      <c r="BM457" s="57">
        <v>1</v>
      </c>
      <c r="BN457" s="18">
        <v>0</v>
      </c>
      <c r="BO457">
        <v>1</v>
      </c>
      <c r="BP457" s="54">
        <v>0</v>
      </c>
      <c r="BQ457" s="53">
        <f t="shared" si="342"/>
        <v>0.51</v>
      </c>
      <c r="BR457" s="54">
        <v>0.49</v>
      </c>
      <c r="BT457" s="18"/>
      <c r="BU457">
        <v>0</v>
      </c>
      <c r="BV457" s="18">
        <v>1</v>
      </c>
      <c r="BW457" s="18" t="s">
        <v>152</v>
      </c>
      <c r="CD457" s="18"/>
      <c r="CG457" s="18"/>
      <c r="CJ457" s="25">
        <v>34.99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 s="18">
        <v>0</v>
      </c>
      <c r="CS457">
        <v>0</v>
      </c>
      <c r="CT457">
        <v>0</v>
      </c>
      <c r="CU457">
        <v>1</v>
      </c>
      <c r="CV457" s="18">
        <v>0</v>
      </c>
      <c r="CW457">
        <v>0</v>
      </c>
      <c r="CX457">
        <v>0</v>
      </c>
      <c r="CY457">
        <v>0</v>
      </c>
      <c r="CZ457">
        <v>0</v>
      </c>
      <c r="DA457" s="18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 s="18">
        <v>0</v>
      </c>
      <c r="DN457" s="18"/>
      <c r="DS457" s="43" t="s">
        <v>397</v>
      </c>
    </row>
    <row r="458" spans="1:123" x14ac:dyDescent="0.25">
      <c r="A458">
        <v>457</v>
      </c>
      <c r="B458">
        <v>29</v>
      </c>
      <c r="C458" s="25" t="s">
        <v>623</v>
      </c>
      <c r="D458" s="12">
        <v>8.1</v>
      </c>
      <c r="E458" s="14">
        <v>0.2</v>
      </c>
      <c r="F458" s="7">
        <f t="shared" si="340"/>
        <v>40.499999999999993</v>
      </c>
      <c r="G458" s="7">
        <f t="shared" si="333"/>
        <v>7.8999999999999995</v>
      </c>
      <c r="H458" s="16">
        <f t="shared" si="334"/>
        <v>8.2999999999999989</v>
      </c>
      <c r="I458" s="11">
        <f t="shared" si="335"/>
        <v>0.42586185739690013</v>
      </c>
      <c r="J458" s="39">
        <f t="shared" si="336"/>
        <v>1.051510759004692E-2</v>
      </c>
      <c r="K458" s="39">
        <f t="shared" si="337"/>
        <v>95.101261821281838</v>
      </c>
      <c r="L458" s="39">
        <f t="shared" si="338"/>
        <v>0.41534674980685321</v>
      </c>
      <c r="M458" s="39">
        <f t="shared" si="339"/>
        <v>0.43637696498694706</v>
      </c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>
        <v>1</v>
      </c>
      <c r="AB458" s="9">
        <v>0</v>
      </c>
      <c r="AC458" s="8">
        <v>0</v>
      </c>
      <c r="AD458" s="9">
        <v>0</v>
      </c>
      <c r="AE458" s="9">
        <v>0</v>
      </c>
      <c r="AF458" s="9">
        <v>0</v>
      </c>
      <c r="AG458" s="9">
        <v>1</v>
      </c>
      <c r="AH458" s="8">
        <v>7408</v>
      </c>
      <c r="AI458" s="9">
        <v>3</v>
      </c>
      <c r="AJ458" s="9">
        <f t="shared" si="341"/>
        <v>7404</v>
      </c>
      <c r="AL458" s="7">
        <v>9.08</v>
      </c>
      <c r="AM458" s="7">
        <v>18.649999999999999</v>
      </c>
      <c r="AN458" s="9">
        <v>1</v>
      </c>
      <c r="AO458" s="9">
        <v>0</v>
      </c>
      <c r="AP458" s="9">
        <v>0</v>
      </c>
      <c r="AQ458" s="9">
        <v>1</v>
      </c>
      <c r="AR458" s="9">
        <v>0</v>
      </c>
      <c r="AS458" s="9">
        <v>0</v>
      </c>
      <c r="AT458" s="8">
        <v>0</v>
      </c>
      <c r="AU458" s="9">
        <v>1</v>
      </c>
      <c r="AV458" s="31">
        <v>0</v>
      </c>
      <c r="AW458" s="9">
        <v>0</v>
      </c>
      <c r="AX458" s="9">
        <v>0</v>
      </c>
      <c r="AY458" s="31">
        <v>1</v>
      </c>
      <c r="AZ458" s="21">
        <v>2006</v>
      </c>
      <c r="BA458" s="23"/>
      <c r="BB458" s="39">
        <v>0.1016</v>
      </c>
      <c r="BC458" s="39">
        <v>0.22159999999999999</v>
      </c>
      <c r="BD458" s="39">
        <v>0.54919999999999991</v>
      </c>
      <c r="BE458" s="59">
        <v>0.12759999999999999</v>
      </c>
      <c r="BF458" s="39">
        <v>0.46264810380035254</v>
      </c>
      <c r="BG458" s="59">
        <v>0.53735189619964752</v>
      </c>
      <c r="BM458" s="57">
        <v>1</v>
      </c>
      <c r="BN458" s="18">
        <v>0</v>
      </c>
      <c r="BO458">
        <v>1</v>
      </c>
      <c r="BP458" s="54">
        <v>0</v>
      </c>
      <c r="BQ458" s="53">
        <f t="shared" si="342"/>
        <v>0.64929999999999999</v>
      </c>
      <c r="BR458" s="54">
        <v>0.35070000000000001</v>
      </c>
      <c r="BT458" s="18"/>
      <c r="BU458">
        <v>0</v>
      </c>
      <c r="BV458" s="18">
        <v>1</v>
      </c>
      <c r="BW458" s="18" t="s">
        <v>152</v>
      </c>
      <c r="CD458" s="18"/>
      <c r="CG458" s="18"/>
      <c r="CJ458" s="25">
        <v>34.47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 s="18">
        <v>0</v>
      </c>
      <c r="CS458">
        <v>0</v>
      </c>
      <c r="CT458">
        <v>0</v>
      </c>
      <c r="CU458">
        <v>1</v>
      </c>
      <c r="CV458" s="18">
        <v>0</v>
      </c>
      <c r="CW458">
        <v>0</v>
      </c>
      <c r="CX458">
        <v>0</v>
      </c>
      <c r="CY458">
        <v>0</v>
      </c>
      <c r="CZ458">
        <v>0</v>
      </c>
      <c r="DA458" s="1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 s="18">
        <v>0</v>
      </c>
      <c r="DN458" s="18"/>
      <c r="DS458" s="43" t="s">
        <v>397</v>
      </c>
    </row>
    <row r="459" spans="1:123" x14ac:dyDescent="0.25">
      <c r="A459">
        <v>458</v>
      </c>
      <c r="B459">
        <v>29</v>
      </c>
      <c r="C459" s="25" t="s">
        <v>623</v>
      </c>
      <c r="D459" s="12">
        <v>6.5</v>
      </c>
      <c r="E459" s="14">
        <v>0.2</v>
      </c>
      <c r="F459" s="7">
        <f t="shared" si="340"/>
        <v>32.5</v>
      </c>
      <c r="G459" s="7">
        <f t="shared" si="333"/>
        <v>6.3</v>
      </c>
      <c r="H459" s="16">
        <f t="shared" si="334"/>
        <v>6.7</v>
      </c>
      <c r="I459" s="11">
        <f t="shared" si="335"/>
        <v>0.34632820004060327</v>
      </c>
      <c r="J459" s="39">
        <f t="shared" si="336"/>
        <v>1.0656252308941638E-2</v>
      </c>
      <c r="K459" s="39">
        <f t="shared" si="337"/>
        <v>93.841621895617294</v>
      </c>
      <c r="L459" s="39">
        <f t="shared" si="338"/>
        <v>0.33567194773166165</v>
      </c>
      <c r="M459" s="39">
        <f t="shared" si="339"/>
        <v>0.3569844523495449</v>
      </c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>
        <v>1</v>
      </c>
      <c r="AB459" s="9">
        <v>0</v>
      </c>
      <c r="AC459" s="8">
        <v>0</v>
      </c>
      <c r="AD459" s="9">
        <v>0</v>
      </c>
      <c r="AE459" s="9">
        <v>0</v>
      </c>
      <c r="AF459" s="9">
        <v>0</v>
      </c>
      <c r="AG459" s="9">
        <v>1</v>
      </c>
      <c r="AH459" s="8">
        <v>7754</v>
      </c>
      <c r="AI459" s="9">
        <v>3</v>
      </c>
      <c r="AJ459" s="9">
        <f t="shared" si="341"/>
        <v>7750</v>
      </c>
      <c r="AL459" s="7">
        <v>7</v>
      </c>
      <c r="AM459" s="7">
        <v>19.7</v>
      </c>
      <c r="AN459" s="9">
        <v>1</v>
      </c>
      <c r="AO459" s="9">
        <v>0</v>
      </c>
      <c r="AP459" s="9">
        <v>0</v>
      </c>
      <c r="AQ459" s="9">
        <v>1</v>
      </c>
      <c r="AR459" s="9">
        <v>0</v>
      </c>
      <c r="AS459" s="9">
        <v>0</v>
      </c>
      <c r="AT459" s="8">
        <v>0</v>
      </c>
      <c r="AU459" s="9">
        <v>1</v>
      </c>
      <c r="AV459" s="31">
        <v>0</v>
      </c>
      <c r="AW459" s="9">
        <v>0</v>
      </c>
      <c r="AX459" s="9">
        <v>0</v>
      </c>
      <c r="AY459" s="31">
        <v>1</v>
      </c>
      <c r="AZ459" s="21">
        <v>1988</v>
      </c>
      <c r="BA459" s="23"/>
      <c r="BB459" s="39">
        <v>0.1018</v>
      </c>
      <c r="BC459" s="39">
        <v>0.53220000000000001</v>
      </c>
      <c r="BD459" s="39">
        <v>0.2636</v>
      </c>
      <c r="BE459" s="59">
        <v>0.1024</v>
      </c>
      <c r="BF459" s="39">
        <v>0.48948427725124305</v>
      </c>
      <c r="BG459" s="59">
        <v>0.51051572274875689</v>
      </c>
      <c r="BM459" s="57">
        <v>1</v>
      </c>
      <c r="BN459" s="18">
        <v>0</v>
      </c>
      <c r="BO459">
        <v>1</v>
      </c>
      <c r="BP459" s="54">
        <v>0</v>
      </c>
      <c r="BQ459" s="53">
        <f t="shared" si="342"/>
        <v>0.77629999999999999</v>
      </c>
      <c r="BR459" s="54">
        <v>0.22370000000000001</v>
      </c>
      <c r="BT459" s="18"/>
      <c r="BU459">
        <v>0</v>
      </c>
      <c r="BV459" s="18">
        <v>1</v>
      </c>
      <c r="BW459" s="18" t="s">
        <v>285</v>
      </c>
      <c r="CD459" s="18"/>
      <c r="CG459" s="18"/>
      <c r="CJ459" s="25">
        <v>33.72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 s="18">
        <v>0</v>
      </c>
      <c r="CS459">
        <v>0</v>
      </c>
      <c r="CT459">
        <v>0</v>
      </c>
      <c r="CU459">
        <v>1</v>
      </c>
      <c r="CV459" s="18">
        <v>0</v>
      </c>
      <c r="CW459">
        <v>0</v>
      </c>
      <c r="CX459">
        <v>0</v>
      </c>
      <c r="CY459">
        <v>0</v>
      </c>
      <c r="CZ459">
        <v>0</v>
      </c>
      <c r="DA459" s="18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 s="18">
        <v>0</v>
      </c>
      <c r="DN459" s="18"/>
      <c r="DS459" s="43" t="s">
        <v>397</v>
      </c>
    </row>
    <row r="460" spans="1:123" x14ac:dyDescent="0.25">
      <c r="A460">
        <v>459</v>
      </c>
      <c r="B460">
        <v>29</v>
      </c>
      <c r="C460" s="25" t="s">
        <v>623</v>
      </c>
      <c r="D460" s="12">
        <v>9.3000000000000007</v>
      </c>
      <c r="E460" s="14">
        <v>0.3</v>
      </c>
      <c r="F460" s="7">
        <f t="shared" si="340"/>
        <v>31.000000000000004</v>
      </c>
      <c r="G460" s="7">
        <f t="shared" si="333"/>
        <v>9</v>
      </c>
      <c r="H460" s="16">
        <f t="shared" si="334"/>
        <v>9.6000000000000014</v>
      </c>
      <c r="I460" s="11">
        <f t="shared" si="335"/>
        <v>0.2861186337195587</v>
      </c>
      <c r="J460" s="39">
        <f t="shared" si="336"/>
        <v>9.2296333457922153E-3</v>
      </c>
      <c r="K460" s="39">
        <f t="shared" si="337"/>
        <v>108.34666584625482</v>
      </c>
      <c r="L460" s="39">
        <f t="shared" si="338"/>
        <v>0.27688900037376651</v>
      </c>
      <c r="M460" s="39">
        <f t="shared" si="339"/>
        <v>0.29534826706535089</v>
      </c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>
        <v>1</v>
      </c>
      <c r="AB460" s="9">
        <v>0</v>
      </c>
      <c r="AC460" s="8">
        <v>0</v>
      </c>
      <c r="AD460" s="9">
        <v>0</v>
      </c>
      <c r="AE460" s="9">
        <v>0</v>
      </c>
      <c r="AF460" s="9">
        <v>0</v>
      </c>
      <c r="AG460" s="9">
        <v>1</v>
      </c>
      <c r="AH460" s="8">
        <v>10782</v>
      </c>
      <c r="AI460" s="9">
        <v>3</v>
      </c>
      <c r="AJ460" s="9">
        <f t="shared" si="341"/>
        <v>10778</v>
      </c>
      <c r="AL460" s="7">
        <v>7.73</v>
      </c>
      <c r="AM460" s="7">
        <v>20.350000000000001</v>
      </c>
      <c r="AN460" s="9">
        <v>1</v>
      </c>
      <c r="AO460" s="9">
        <v>0</v>
      </c>
      <c r="AP460" s="9">
        <v>0</v>
      </c>
      <c r="AQ460" s="9">
        <v>1</v>
      </c>
      <c r="AR460" s="9">
        <v>0</v>
      </c>
      <c r="AS460" s="9">
        <v>0</v>
      </c>
      <c r="AT460" s="8">
        <v>0</v>
      </c>
      <c r="AU460" s="9">
        <v>1</v>
      </c>
      <c r="AV460" s="31">
        <v>0</v>
      </c>
      <c r="AW460" s="9">
        <v>0</v>
      </c>
      <c r="AX460" s="9">
        <v>0</v>
      </c>
      <c r="AY460" s="31">
        <v>1</v>
      </c>
      <c r="AZ460" s="21">
        <v>1998</v>
      </c>
      <c r="BA460" s="23"/>
      <c r="BB460" s="39">
        <v>4.2699999999999995E-2</v>
      </c>
      <c r="BC460" s="39">
        <v>0.50719999999999998</v>
      </c>
      <c r="BD460" s="39">
        <v>0.33500000000000002</v>
      </c>
      <c r="BE460" s="59">
        <v>0.1152</v>
      </c>
      <c r="BF460" s="39">
        <v>0.43074865236748022</v>
      </c>
      <c r="BG460" s="59">
        <v>0.56925134763251983</v>
      </c>
      <c r="BM460" s="57">
        <v>1</v>
      </c>
      <c r="BN460" s="18">
        <v>0</v>
      </c>
      <c r="BO460">
        <v>1</v>
      </c>
      <c r="BP460" s="54">
        <v>0</v>
      </c>
      <c r="BQ460" s="53">
        <f t="shared" si="342"/>
        <v>0.80569999999999997</v>
      </c>
      <c r="BR460" s="54">
        <v>0.1943</v>
      </c>
      <c r="BT460" s="18"/>
      <c r="BU460">
        <v>0</v>
      </c>
      <c r="BV460" s="18">
        <v>1</v>
      </c>
      <c r="BW460" s="18" t="s">
        <v>285</v>
      </c>
      <c r="CD460" s="18"/>
      <c r="CG460" s="18"/>
      <c r="CJ460" s="25">
        <v>34.79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 s="18">
        <v>0</v>
      </c>
      <c r="CS460">
        <v>0</v>
      </c>
      <c r="CT460">
        <v>0</v>
      </c>
      <c r="CU460">
        <v>1</v>
      </c>
      <c r="CV460" s="18">
        <v>0</v>
      </c>
      <c r="CW460">
        <v>0</v>
      </c>
      <c r="CX460">
        <v>0</v>
      </c>
      <c r="CY460">
        <v>0</v>
      </c>
      <c r="CZ460">
        <v>0</v>
      </c>
      <c r="DA460" s="18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18">
        <v>0</v>
      </c>
      <c r="DN460" s="18"/>
      <c r="DS460" s="43" t="s">
        <v>397</v>
      </c>
    </row>
    <row r="461" spans="1:123" x14ac:dyDescent="0.25">
      <c r="A461">
        <v>460</v>
      </c>
      <c r="B461">
        <v>29</v>
      </c>
      <c r="C461" s="25" t="s">
        <v>623</v>
      </c>
      <c r="D461" s="12">
        <v>11.6</v>
      </c>
      <c r="E461" s="14">
        <v>0.3</v>
      </c>
      <c r="F461" s="7">
        <f t="shared" si="340"/>
        <v>38.666666666666664</v>
      </c>
      <c r="G461" s="7">
        <f t="shared" si="333"/>
        <v>11.299999999999999</v>
      </c>
      <c r="H461" s="16">
        <f t="shared" si="334"/>
        <v>11.9</v>
      </c>
      <c r="I461" s="11">
        <f t="shared" si="335"/>
        <v>0.49193630773042418</v>
      </c>
      <c r="J461" s="39">
        <f t="shared" si="336"/>
        <v>1.2722490717166144E-2</v>
      </c>
      <c r="K461" s="39">
        <f t="shared" si="337"/>
        <v>78.60096126073212</v>
      </c>
      <c r="L461" s="39">
        <f t="shared" si="338"/>
        <v>0.47921381701325805</v>
      </c>
      <c r="M461" s="39">
        <f t="shared" si="339"/>
        <v>0.50465879844759032</v>
      </c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>
        <v>1</v>
      </c>
      <c r="AB461" s="9">
        <v>0</v>
      </c>
      <c r="AC461" s="8">
        <v>0</v>
      </c>
      <c r="AD461" s="9">
        <v>0</v>
      </c>
      <c r="AE461" s="9">
        <v>0</v>
      </c>
      <c r="AF461" s="9">
        <v>0</v>
      </c>
      <c r="AG461" s="9">
        <v>1</v>
      </c>
      <c r="AH461" s="8">
        <v>4687</v>
      </c>
      <c r="AI461" s="9">
        <v>3</v>
      </c>
      <c r="AJ461" s="9">
        <f t="shared" si="341"/>
        <v>4683</v>
      </c>
      <c r="AL461" s="7">
        <v>8.3000000000000007</v>
      </c>
      <c r="AM461" s="7">
        <v>20.41</v>
      </c>
      <c r="AN461" s="9">
        <v>1</v>
      </c>
      <c r="AO461" s="9">
        <v>0</v>
      </c>
      <c r="AP461" s="9">
        <v>0</v>
      </c>
      <c r="AQ461" s="9">
        <v>1</v>
      </c>
      <c r="AR461" s="9">
        <v>0</v>
      </c>
      <c r="AS461" s="9">
        <v>0</v>
      </c>
      <c r="AT461" s="8">
        <v>0</v>
      </c>
      <c r="AU461" s="9">
        <v>1</v>
      </c>
      <c r="AV461" s="31">
        <v>0</v>
      </c>
      <c r="AW461" s="9">
        <v>0</v>
      </c>
      <c r="AX461" s="9">
        <v>0</v>
      </c>
      <c r="AY461" s="31">
        <v>1</v>
      </c>
      <c r="AZ461" s="21">
        <v>2006</v>
      </c>
      <c r="BA461" s="23"/>
      <c r="BB461" s="39">
        <v>3.5000000000000003E-2</v>
      </c>
      <c r="BC461" s="39">
        <v>0.44450000000000001</v>
      </c>
      <c r="BD461" s="39">
        <v>0.37890000000000001</v>
      </c>
      <c r="BE461" s="59">
        <v>0.14150000000000001</v>
      </c>
      <c r="BF461" s="39">
        <v>0.4185962674287485</v>
      </c>
      <c r="BG461" s="59">
        <v>0.58140373257125155</v>
      </c>
      <c r="BM461" s="57">
        <v>1</v>
      </c>
      <c r="BN461" s="18">
        <v>0</v>
      </c>
      <c r="BO461">
        <v>1</v>
      </c>
      <c r="BP461" s="54">
        <v>0</v>
      </c>
      <c r="BQ461" s="53">
        <f t="shared" si="342"/>
        <v>0.72070000000000001</v>
      </c>
      <c r="BR461" s="54">
        <v>0.27929999999999999</v>
      </c>
      <c r="BT461" s="18"/>
      <c r="BU461">
        <v>0</v>
      </c>
      <c r="BV461" s="18">
        <v>1</v>
      </c>
      <c r="BW461" s="18" t="s">
        <v>285</v>
      </c>
      <c r="CD461" s="18"/>
      <c r="CG461" s="18"/>
      <c r="CJ461" s="25">
        <v>35.299999999999997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 s="18">
        <v>0</v>
      </c>
      <c r="CS461">
        <v>0</v>
      </c>
      <c r="CT461">
        <v>0</v>
      </c>
      <c r="CU461">
        <v>1</v>
      </c>
      <c r="CV461" s="18">
        <v>0</v>
      </c>
      <c r="CW461">
        <v>0</v>
      </c>
      <c r="CX461">
        <v>0</v>
      </c>
      <c r="CY461">
        <v>0</v>
      </c>
      <c r="CZ461">
        <v>0</v>
      </c>
      <c r="DA461" s="18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18">
        <v>0</v>
      </c>
      <c r="DN461" s="18"/>
      <c r="DS461" s="43" t="s">
        <v>397</v>
      </c>
    </row>
    <row r="462" spans="1:123" x14ac:dyDescent="0.25">
      <c r="A462">
        <v>461</v>
      </c>
      <c r="B462">
        <v>29</v>
      </c>
      <c r="C462" s="25" t="s">
        <v>623</v>
      </c>
      <c r="D462" s="12">
        <v>0.53426072862545748</v>
      </c>
      <c r="E462" s="14">
        <v>0.93000941649616686</v>
      </c>
      <c r="F462" s="7">
        <v>0.57446808510638292</v>
      </c>
      <c r="G462" s="7">
        <f t="shared" ref="G462:G489" si="343">D462-E462</f>
        <v>-0.39574868787070938</v>
      </c>
      <c r="H462" s="16">
        <f t="shared" ref="H462:H489" si="344">D462+E462</f>
        <v>1.4642701451216245</v>
      </c>
      <c r="I462" s="11">
        <f t="shared" ref="I462:I479" si="345">IFERROR(F462/SQRT(F462^2+AJ462), "X")</f>
        <v>1.3980967807515428E-2</v>
      </c>
      <c r="J462" s="39">
        <f t="shared" ref="J462:J479" si="346">IFERROR(SQRT((1-I462^2)/AJ462), "X")</f>
        <v>2.4337240257526857E-2</v>
      </c>
      <c r="K462" s="39">
        <f t="shared" ref="K462:K479" si="347">IFERROR(1/J462, "X")</f>
        <v>41.089293174509663</v>
      </c>
      <c r="L462" s="39">
        <f t="shared" ref="L462:L479" si="348">IFERROR(I462-J462, "X")</f>
        <v>-1.0356272450011429E-2</v>
      </c>
      <c r="M462" s="39">
        <f t="shared" ref="M462:M479" si="349">IFERROR(I462+J462, "X")</f>
        <v>3.8318208065042283E-2</v>
      </c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>
        <v>1</v>
      </c>
      <c r="AB462" s="9">
        <v>0</v>
      </c>
      <c r="AC462" s="8">
        <v>0</v>
      </c>
      <c r="AD462" s="9">
        <v>0</v>
      </c>
      <c r="AE462" s="9">
        <v>0</v>
      </c>
      <c r="AF462" s="9">
        <v>0</v>
      </c>
      <c r="AG462" s="9">
        <v>1</v>
      </c>
      <c r="AH462" s="8">
        <v>1695</v>
      </c>
      <c r="AI462" s="9">
        <v>6</v>
      </c>
      <c r="AJ462" s="9">
        <f t="shared" si="341"/>
        <v>1688</v>
      </c>
      <c r="AL462" s="7">
        <v>7.96</v>
      </c>
      <c r="AM462" s="7">
        <v>19.91</v>
      </c>
      <c r="AN462" s="9">
        <v>0</v>
      </c>
      <c r="AO462" s="9">
        <v>1</v>
      </c>
      <c r="AP462" s="9">
        <v>0</v>
      </c>
      <c r="AQ462" s="9">
        <v>1</v>
      </c>
      <c r="AR462" s="9">
        <v>0</v>
      </c>
      <c r="AS462" s="9">
        <v>0</v>
      </c>
      <c r="AT462" s="8">
        <v>0</v>
      </c>
      <c r="AU462" s="9">
        <v>1</v>
      </c>
      <c r="AV462" s="31">
        <v>0</v>
      </c>
      <c r="AW462" s="9">
        <v>0</v>
      </c>
      <c r="AX462" s="9">
        <v>0</v>
      </c>
      <c r="AY462" s="31">
        <v>1</v>
      </c>
      <c r="AZ462" s="21">
        <v>1988</v>
      </c>
      <c r="BA462" s="23"/>
      <c r="BB462" s="39">
        <v>0.3407</v>
      </c>
      <c r="BC462" s="39">
        <v>7.7300000000000008E-2</v>
      </c>
      <c r="BD462" s="39">
        <v>0.35670000000000002</v>
      </c>
      <c r="BE462" s="59">
        <v>0.2253</v>
      </c>
      <c r="BF462" s="39">
        <v>0.51586901563501386</v>
      </c>
      <c r="BG462" s="59">
        <v>0.48413098436498614</v>
      </c>
      <c r="BM462" s="57">
        <v>1</v>
      </c>
      <c r="BN462" s="18">
        <v>0</v>
      </c>
      <c r="BO462">
        <v>1</v>
      </c>
      <c r="BP462" s="54">
        <v>0</v>
      </c>
      <c r="BQ462" s="53">
        <f>1-BR462</f>
        <v>0.36770000000000003</v>
      </c>
      <c r="BR462" s="54">
        <v>0.63229999999999997</v>
      </c>
      <c r="BT462" s="18"/>
      <c r="BU462">
        <v>0</v>
      </c>
      <c r="BV462" s="18">
        <v>1</v>
      </c>
      <c r="BW462" s="18" t="s">
        <v>94</v>
      </c>
      <c r="CD462" s="18"/>
      <c r="CG462" s="18"/>
      <c r="CJ462" s="25">
        <v>35.659999999999997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 s="18">
        <v>0</v>
      </c>
      <c r="CS462">
        <v>0</v>
      </c>
      <c r="CT462">
        <v>0</v>
      </c>
      <c r="CU462">
        <v>1</v>
      </c>
      <c r="CV462" s="18">
        <v>0</v>
      </c>
      <c r="CW462">
        <v>0</v>
      </c>
      <c r="CX462">
        <v>0</v>
      </c>
      <c r="CY462">
        <v>0</v>
      </c>
      <c r="CZ462">
        <v>0</v>
      </c>
      <c r="DA462" s="18">
        <v>0</v>
      </c>
      <c r="DB462">
        <v>0</v>
      </c>
      <c r="DC462">
        <v>0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18">
        <v>0</v>
      </c>
      <c r="DN462" s="18"/>
      <c r="DS462" s="43" t="s">
        <v>397</v>
      </c>
    </row>
    <row r="463" spans="1:123" x14ac:dyDescent="0.25">
      <c r="A463">
        <v>462</v>
      </c>
      <c r="B463">
        <v>29</v>
      </c>
      <c r="C463" s="25" t="s">
        <v>623</v>
      </c>
      <c r="D463" s="12">
        <v>5.8058332763509357</v>
      </c>
      <c r="E463" s="14">
        <v>1.3636957230498712</v>
      </c>
      <c r="F463" s="7">
        <v>4.2574257425742568</v>
      </c>
      <c r="G463" s="7">
        <f t="shared" si="343"/>
        <v>4.4421375533010643</v>
      </c>
      <c r="H463" s="16">
        <f t="shared" si="344"/>
        <v>7.1695289994008071</v>
      </c>
      <c r="I463" s="11">
        <f t="shared" si="345"/>
        <v>0.10307220635875566</v>
      </c>
      <c r="J463" s="39">
        <f t="shared" si="346"/>
        <v>2.4209983354033311E-2</v>
      </c>
      <c r="K463" s="39">
        <f t="shared" si="347"/>
        <v>41.305274166303917</v>
      </c>
      <c r="L463" s="39">
        <f t="shared" si="348"/>
        <v>7.8862223004722357E-2</v>
      </c>
      <c r="M463" s="39">
        <f t="shared" si="349"/>
        <v>0.12728218971278898</v>
      </c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>
        <v>1</v>
      </c>
      <c r="AB463" s="9">
        <v>0</v>
      </c>
      <c r="AC463" s="8">
        <v>0</v>
      </c>
      <c r="AD463" s="9">
        <v>0</v>
      </c>
      <c r="AE463" s="9">
        <v>0</v>
      </c>
      <c r="AF463" s="9">
        <v>0</v>
      </c>
      <c r="AG463" s="9">
        <v>1</v>
      </c>
      <c r="AH463" s="8">
        <v>1695</v>
      </c>
      <c r="AI463" s="9">
        <v>6</v>
      </c>
      <c r="AJ463" s="9">
        <f t="shared" si="341"/>
        <v>1688</v>
      </c>
      <c r="AL463" s="7">
        <v>7.96</v>
      </c>
      <c r="AM463" s="7">
        <v>19.91</v>
      </c>
      <c r="AN463" s="9">
        <v>0</v>
      </c>
      <c r="AO463" s="9">
        <v>1</v>
      </c>
      <c r="AP463" s="9">
        <v>0</v>
      </c>
      <c r="AQ463" s="9">
        <v>1</v>
      </c>
      <c r="AR463" s="9">
        <v>0</v>
      </c>
      <c r="AS463" s="9">
        <v>0</v>
      </c>
      <c r="AT463" s="8">
        <v>0</v>
      </c>
      <c r="AU463" s="9">
        <v>1</v>
      </c>
      <c r="AV463" s="31">
        <v>0</v>
      </c>
      <c r="AW463" s="9">
        <v>0</v>
      </c>
      <c r="AX463" s="9">
        <v>0</v>
      </c>
      <c r="AY463" s="31">
        <v>1</v>
      </c>
      <c r="AZ463" s="21">
        <v>1988</v>
      </c>
      <c r="BA463" s="23"/>
      <c r="BB463" s="39">
        <v>0.3407</v>
      </c>
      <c r="BC463" s="39">
        <v>7.7300000000000008E-2</v>
      </c>
      <c r="BD463" s="39">
        <v>0.35670000000000002</v>
      </c>
      <c r="BE463" s="59">
        <v>0.2253</v>
      </c>
      <c r="BF463" s="39">
        <v>0.51586901563501386</v>
      </c>
      <c r="BG463" s="59">
        <v>0.48413098436498614</v>
      </c>
      <c r="BM463" s="57">
        <v>1</v>
      </c>
      <c r="BN463" s="18">
        <v>0</v>
      </c>
      <c r="BO463">
        <v>1</v>
      </c>
      <c r="BP463" s="54">
        <v>0</v>
      </c>
      <c r="BQ463" s="53">
        <f t="shared" ref="BQ463:BQ464" si="350">1-BR463</f>
        <v>0.36770000000000003</v>
      </c>
      <c r="BR463" s="54">
        <v>0.63229999999999997</v>
      </c>
      <c r="BT463" s="18"/>
      <c r="BU463">
        <v>0</v>
      </c>
      <c r="BV463" s="18">
        <v>1</v>
      </c>
      <c r="BW463" s="18" t="s">
        <v>94</v>
      </c>
      <c r="CD463" s="18"/>
      <c r="CG463" s="18"/>
      <c r="CJ463" s="25">
        <v>35.659999999999997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 s="18">
        <v>0</v>
      </c>
      <c r="CS463">
        <v>0</v>
      </c>
      <c r="CT463">
        <v>0</v>
      </c>
      <c r="CU463">
        <v>1</v>
      </c>
      <c r="CV463" s="18">
        <v>0</v>
      </c>
      <c r="CW463">
        <v>0</v>
      </c>
      <c r="CX463">
        <v>0</v>
      </c>
      <c r="CY463">
        <v>0</v>
      </c>
      <c r="CZ463">
        <v>0</v>
      </c>
      <c r="DA463" s="18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18">
        <v>0</v>
      </c>
      <c r="DN463" s="18"/>
      <c r="DS463" s="43" t="s">
        <v>397</v>
      </c>
    </row>
    <row r="464" spans="1:123" x14ac:dyDescent="0.25">
      <c r="A464">
        <v>463</v>
      </c>
      <c r="B464">
        <v>29</v>
      </c>
      <c r="C464" s="25" t="s">
        <v>623</v>
      </c>
      <c r="D464" s="12">
        <v>3.7827794135901316</v>
      </c>
      <c r="E464" s="14">
        <v>0.25059421982773744</v>
      </c>
      <c r="F464" s="7">
        <v>15.095238095238095</v>
      </c>
      <c r="G464" s="7">
        <f t="shared" si="343"/>
        <v>3.5321851937623943</v>
      </c>
      <c r="H464" s="16">
        <f t="shared" si="344"/>
        <v>4.0333736334178694</v>
      </c>
      <c r="I464" s="11">
        <f t="shared" si="345"/>
        <v>0.34487155734135666</v>
      </c>
      <c r="J464" s="39">
        <f t="shared" si="346"/>
        <v>2.2846380770247605E-2</v>
      </c>
      <c r="K464" s="39">
        <f t="shared" si="347"/>
        <v>43.770609010521284</v>
      </c>
      <c r="L464" s="39">
        <f t="shared" si="348"/>
        <v>0.32202517657110907</v>
      </c>
      <c r="M464" s="39">
        <f t="shared" si="349"/>
        <v>0.36771793811160425</v>
      </c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>
        <v>1</v>
      </c>
      <c r="AB464" s="9">
        <v>0</v>
      </c>
      <c r="AC464" s="8">
        <v>0</v>
      </c>
      <c r="AD464" s="9">
        <v>0</v>
      </c>
      <c r="AE464" s="9">
        <v>0</v>
      </c>
      <c r="AF464" s="9">
        <v>0</v>
      </c>
      <c r="AG464" s="9">
        <v>1</v>
      </c>
      <c r="AH464" s="8">
        <v>1695</v>
      </c>
      <c r="AI464" s="9">
        <v>6</v>
      </c>
      <c r="AJ464" s="9">
        <f t="shared" si="341"/>
        <v>1688</v>
      </c>
      <c r="AL464" s="7">
        <v>7.96</v>
      </c>
      <c r="AM464" s="7">
        <v>19.91</v>
      </c>
      <c r="AN464" s="9">
        <v>0</v>
      </c>
      <c r="AO464" s="9">
        <v>1</v>
      </c>
      <c r="AP464" s="9">
        <v>0</v>
      </c>
      <c r="AQ464" s="9">
        <v>1</v>
      </c>
      <c r="AR464" s="9">
        <v>0</v>
      </c>
      <c r="AS464" s="9">
        <v>0</v>
      </c>
      <c r="AT464" s="8">
        <v>0</v>
      </c>
      <c r="AU464" s="9">
        <v>1</v>
      </c>
      <c r="AV464" s="31">
        <v>0</v>
      </c>
      <c r="AW464" s="9">
        <v>0</v>
      </c>
      <c r="AX464" s="9">
        <v>0</v>
      </c>
      <c r="AY464" s="31">
        <v>1</v>
      </c>
      <c r="AZ464" s="21">
        <v>1988</v>
      </c>
      <c r="BA464" s="23"/>
      <c r="BB464" s="39">
        <v>0.3407</v>
      </c>
      <c r="BC464" s="39">
        <v>7.7300000000000008E-2</v>
      </c>
      <c r="BD464" s="39">
        <v>0.35670000000000002</v>
      </c>
      <c r="BE464" s="59">
        <v>0.2253</v>
      </c>
      <c r="BF464" s="39">
        <v>0.51586901563501386</v>
      </c>
      <c r="BG464" s="59">
        <v>0.48413098436498614</v>
      </c>
      <c r="BM464" s="57">
        <v>1</v>
      </c>
      <c r="BN464" s="18">
        <v>0</v>
      </c>
      <c r="BO464">
        <v>1</v>
      </c>
      <c r="BP464" s="54">
        <v>0</v>
      </c>
      <c r="BQ464" s="53">
        <f t="shared" si="350"/>
        <v>0.36770000000000003</v>
      </c>
      <c r="BR464" s="54">
        <v>0.63229999999999997</v>
      </c>
      <c r="BT464" s="18"/>
      <c r="BU464">
        <v>0</v>
      </c>
      <c r="BV464" s="18">
        <v>1</v>
      </c>
      <c r="BW464" s="18" t="s">
        <v>94</v>
      </c>
      <c r="CD464" s="18"/>
      <c r="CG464" s="18"/>
      <c r="CJ464" s="25">
        <v>35.659999999999997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 s="18">
        <v>0</v>
      </c>
      <c r="CS464">
        <v>0</v>
      </c>
      <c r="CT464">
        <v>0</v>
      </c>
      <c r="CU464">
        <v>1</v>
      </c>
      <c r="CV464" s="18">
        <v>0</v>
      </c>
      <c r="CW464">
        <v>0</v>
      </c>
      <c r="CX464">
        <v>0</v>
      </c>
      <c r="CY464">
        <v>0</v>
      </c>
      <c r="CZ464">
        <v>0</v>
      </c>
      <c r="DA464" s="18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18">
        <v>0</v>
      </c>
      <c r="DN464" s="18"/>
      <c r="DS464" s="43" t="s">
        <v>397</v>
      </c>
    </row>
    <row r="465" spans="1:123" x14ac:dyDescent="0.25">
      <c r="A465">
        <v>464</v>
      </c>
      <c r="B465">
        <v>29</v>
      </c>
      <c r="C465" s="25" t="s">
        <v>623</v>
      </c>
      <c r="D465" s="12">
        <v>2.8882691843426622</v>
      </c>
      <c r="E465" s="14">
        <v>0.75510305473010786</v>
      </c>
      <c r="F465" s="7">
        <v>3.8249999999999997</v>
      </c>
      <c r="G465" s="7">
        <f t="shared" si="343"/>
        <v>2.1331661296125546</v>
      </c>
      <c r="H465" s="16">
        <f t="shared" si="344"/>
        <v>3.6433722390727699</v>
      </c>
      <c r="I465" s="11">
        <f t="shared" si="345"/>
        <v>8.3435955787929145E-2</v>
      </c>
      <c r="J465" s="39">
        <f t="shared" si="346"/>
        <v>2.1813321774621999E-2</v>
      </c>
      <c r="K465" s="39">
        <f t="shared" si="347"/>
        <v>45.84354507452494</v>
      </c>
      <c r="L465" s="39">
        <f t="shared" si="348"/>
        <v>6.1622634013307143E-2</v>
      </c>
      <c r="M465" s="39">
        <f t="shared" si="349"/>
        <v>0.10524927756255115</v>
      </c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>
        <v>1</v>
      </c>
      <c r="AB465" s="9">
        <v>0</v>
      </c>
      <c r="AC465" s="8">
        <v>0</v>
      </c>
      <c r="AD465" s="9">
        <v>0</v>
      </c>
      <c r="AE465" s="9">
        <v>0</v>
      </c>
      <c r="AF465" s="9">
        <v>0</v>
      </c>
      <c r="AG465" s="9">
        <v>1</v>
      </c>
      <c r="AH465" s="8">
        <v>2094</v>
      </c>
      <c r="AI465" s="9">
        <v>6</v>
      </c>
      <c r="AJ465" s="9">
        <f t="shared" ref="AJ465:AJ482" si="351">AH465-AI465-1</f>
        <v>2087</v>
      </c>
      <c r="AL465" s="7">
        <v>10.15</v>
      </c>
      <c r="AM465" s="7">
        <v>19.170000000000002</v>
      </c>
      <c r="AN465" s="9">
        <v>0</v>
      </c>
      <c r="AO465" s="9">
        <v>1</v>
      </c>
      <c r="AP465" s="9">
        <v>0</v>
      </c>
      <c r="AQ465" s="9">
        <v>1</v>
      </c>
      <c r="AR465" s="9">
        <v>0</v>
      </c>
      <c r="AS465" s="9">
        <v>0</v>
      </c>
      <c r="AT465" s="8">
        <v>0</v>
      </c>
      <c r="AU465" s="9">
        <v>1</v>
      </c>
      <c r="AV465" s="31">
        <v>0</v>
      </c>
      <c r="AW465" s="9">
        <v>0</v>
      </c>
      <c r="AX465" s="9">
        <v>0</v>
      </c>
      <c r="AY465" s="31">
        <v>1</v>
      </c>
      <c r="AZ465" s="21">
        <v>1998</v>
      </c>
      <c r="BA465" s="23"/>
      <c r="BB465" s="39">
        <v>0.19259999999999999</v>
      </c>
      <c r="BC465" s="39">
        <v>0.11460000000000001</v>
      </c>
      <c r="BD465" s="39">
        <v>0.44299999999999995</v>
      </c>
      <c r="BE465" s="59">
        <v>0.24989999999999998</v>
      </c>
      <c r="BF465" s="39">
        <v>0.46650659646909842</v>
      </c>
      <c r="BG465" s="59">
        <v>0.53349340353090169</v>
      </c>
      <c r="BM465" s="57">
        <v>1</v>
      </c>
      <c r="BN465" s="18">
        <v>0</v>
      </c>
      <c r="BO465">
        <v>1</v>
      </c>
      <c r="BP465" s="54">
        <v>0</v>
      </c>
      <c r="BQ465" s="53">
        <f t="shared" ref="BQ465:BQ467" si="352">1-BR465</f>
        <v>0.44810000000000005</v>
      </c>
      <c r="BR465" s="54">
        <v>0.55189999999999995</v>
      </c>
      <c r="BT465" s="18"/>
      <c r="BU465">
        <v>0</v>
      </c>
      <c r="BV465" s="18">
        <v>1</v>
      </c>
      <c r="BW465" s="18" t="s">
        <v>94</v>
      </c>
      <c r="CD465" s="18"/>
      <c r="CG465" s="18"/>
      <c r="CJ465" s="25">
        <v>36.31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 s="18">
        <v>0</v>
      </c>
      <c r="CS465">
        <v>0</v>
      </c>
      <c r="CT465">
        <v>0</v>
      </c>
      <c r="CU465">
        <v>1</v>
      </c>
      <c r="CV465" s="18">
        <v>0</v>
      </c>
      <c r="CW465">
        <v>0</v>
      </c>
      <c r="CX465">
        <v>0</v>
      </c>
      <c r="CY465">
        <v>0</v>
      </c>
      <c r="CZ465">
        <v>0</v>
      </c>
      <c r="DA465" s="18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18">
        <v>0</v>
      </c>
      <c r="DN465" s="18"/>
      <c r="DS465" s="43" t="s">
        <v>397</v>
      </c>
    </row>
    <row r="466" spans="1:123" x14ac:dyDescent="0.25">
      <c r="A466">
        <v>465</v>
      </c>
      <c r="B466">
        <v>29</v>
      </c>
      <c r="C466" s="25" t="s">
        <v>623</v>
      </c>
      <c r="D466" s="12">
        <v>5.1029684358929073</v>
      </c>
      <c r="E466" s="14">
        <v>0.99818544254990993</v>
      </c>
      <c r="F466" s="7">
        <v>5.1122448979591839</v>
      </c>
      <c r="G466" s="7">
        <f t="shared" si="343"/>
        <v>4.1047829933429973</v>
      </c>
      <c r="H466" s="16">
        <f t="shared" si="344"/>
        <v>6.1011538784428172</v>
      </c>
      <c r="I466" s="11">
        <f t="shared" si="345"/>
        <v>0.11121107110684131</v>
      </c>
      <c r="J466" s="39">
        <f t="shared" si="346"/>
        <v>2.1753862212515865E-2</v>
      </c>
      <c r="K466" s="39">
        <f t="shared" si="347"/>
        <v>45.968848668383131</v>
      </c>
      <c r="L466" s="39">
        <f t="shared" si="348"/>
        <v>8.9457208894325443E-2</v>
      </c>
      <c r="M466" s="39">
        <f t="shared" si="349"/>
        <v>0.13296493331935716</v>
      </c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>
        <v>1</v>
      </c>
      <c r="AB466" s="9">
        <v>0</v>
      </c>
      <c r="AC466" s="8">
        <v>0</v>
      </c>
      <c r="AD466" s="9">
        <v>0</v>
      </c>
      <c r="AE466" s="9">
        <v>0</v>
      </c>
      <c r="AF466" s="9">
        <v>0</v>
      </c>
      <c r="AG466" s="9">
        <v>1</v>
      </c>
      <c r="AH466" s="8">
        <v>2094</v>
      </c>
      <c r="AI466" s="9">
        <v>6</v>
      </c>
      <c r="AJ466" s="9">
        <f t="shared" si="351"/>
        <v>2087</v>
      </c>
      <c r="AL466" s="7">
        <v>10.15</v>
      </c>
      <c r="AM466" s="7">
        <v>19.170000000000002</v>
      </c>
      <c r="AN466" s="9">
        <v>0</v>
      </c>
      <c r="AO466" s="9">
        <v>1</v>
      </c>
      <c r="AP466" s="9">
        <v>0</v>
      </c>
      <c r="AQ466" s="9">
        <v>1</v>
      </c>
      <c r="AR466" s="9">
        <v>0</v>
      </c>
      <c r="AS466" s="9">
        <v>0</v>
      </c>
      <c r="AT466" s="8">
        <v>0</v>
      </c>
      <c r="AU466" s="9">
        <v>1</v>
      </c>
      <c r="AV466" s="31">
        <v>0</v>
      </c>
      <c r="AW466" s="9">
        <v>0</v>
      </c>
      <c r="AX466" s="9">
        <v>0</v>
      </c>
      <c r="AY466" s="31">
        <v>1</v>
      </c>
      <c r="AZ466" s="21">
        <v>1998</v>
      </c>
      <c r="BA466" s="23"/>
      <c r="BB466" s="39">
        <v>0.19259999999999999</v>
      </c>
      <c r="BC466" s="39">
        <v>0.11460000000000001</v>
      </c>
      <c r="BD466" s="39">
        <v>0.44299999999999995</v>
      </c>
      <c r="BE466" s="59">
        <v>0.24989999999999998</v>
      </c>
      <c r="BF466" s="39">
        <v>0.46650659646909842</v>
      </c>
      <c r="BG466" s="59">
        <v>0.53349340353090169</v>
      </c>
      <c r="BM466" s="57">
        <v>1</v>
      </c>
      <c r="BN466" s="18">
        <v>0</v>
      </c>
      <c r="BO466">
        <v>1</v>
      </c>
      <c r="BP466" s="54">
        <v>0</v>
      </c>
      <c r="BQ466" s="53">
        <f t="shared" si="352"/>
        <v>0.44810000000000005</v>
      </c>
      <c r="BR466" s="54">
        <v>0.55189999999999995</v>
      </c>
      <c r="BT466" s="18"/>
      <c r="BU466">
        <v>0</v>
      </c>
      <c r="BV466" s="18">
        <v>1</v>
      </c>
      <c r="BW466" s="18" t="s">
        <v>94</v>
      </c>
      <c r="CD466" s="18"/>
      <c r="CG466" s="18"/>
      <c r="CJ466" s="25">
        <v>36.31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 s="18">
        <v>0</v>
      </c>
      <c r="CS466">
        <v>0</v>
      </c>
      <c r="CT466">
        <v>0</v>
      </c>
      <c r="CU466">
        <v>1</v>
      </c>
      <c r="CV466" s="18">
        <v>0</v>
      </c>
      <c r="CW466">
        <v>0</v>
      </c>
      <c r="CX466">
        <v>0</v>
      </c>
      <c r="CY466">
        <v>0</v>
      </c>
      <c r="CZ466">
        <v>0</v>
      </c>
      <c r="DA466" s="18">
        <v>0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 s="18">
        <v>0</v>
      </c>
      <c r="DN466" s="18"/>
      <c r="DS466" s="43" t="s">
        <v>397</v>
      </c>
    </row>
    <row r="467" spans="1:123" x14ac:dyDescent="0.25">
      <c r="A467">
        <v>466</v>
      </c>
      <c r="B467">
        <v>29</v>
      </c>
      <c r="C467" s="25" t="s">
        <v>623</v>
      </c>
      <c r="D467" s="12">
        <v>2.6371879666879705</v>
      </c>
      <c r="E467" s="14">
        <v>0.1607036417200482</v>
      </c>
      <c r="F467" s="7">
        <v>16.410256410256412</v>
      </c>
      <c r="G467" s="7">
        <f t="shared" si="343"/>
        <v>2.4764843249679225</v>
      </c>
      <c r="H467" s="16">
        <f t="shared" si="344"/>
        <v>2.7978916084080185</v>
      </c>
      <c r="I467" s="11">
        <f t="shared" si="345"/>
        <v>0.33806514481568661</v>
      </c>
      <c r="J467" s="39">
        <f t="shared" si="346"/>
        <v>2.0600844762205903E-2</v>
      </c>
      <c r="K467" s="39">
        <f t="shared" si="347"/>
        <v>48.541698728519606</v>
      </c>
      <c r="L467" s="39">
        <f t="shared" si="348"/>
        <v>0.3174643000534807</v>
      </c>
      <c r="M467" s="39">
        <f t="shared" si="349"/>
        <v>0.35866598957789253</v>
      </c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>
        <v>1</v>
      </c>
      <c r="AB467" s="9">
        <v>0</v>
      </c>
      <c r="AC467" s="8">
        <v>0</v>
      </c>
      <c r="AD467" s="9">
        <v>0</v>
      </c>
      <c r="AE467" s="9">
        <v>0</v>
      </c>
      <c r="AF467" s="9">
        <v>0</v>
      </c>
      <c r="AG467" s="9">
        <v>1</v>
      </c>
      <c r="AH467" s="8">
        <v>2094</v>
      </c>
      <c r="AI467" s="9">
        <v>6</v>
      </c>
      <c r="AJ467" s="9">
        <f t="shared" si="351"/>
        <v>2087</v>
      </c>
      <c r="AL467" s="7">
        <v>10.15</v>
      </c>
      <c r="AM467" s="7">
        <v>19.170000000000002</v>
      </c>
      <c r="AN467" s="9">
        <v>0</v>
      </c>
      <c r="AO467" s="9">
        <v>1</v>
      </c>
      <c r="AP467" s="9">
        <v>0</v>
      </c>
      <c r="AQ467" s="9">
        <v>1</v>
      </c>
      <c r="AR467" s="9">
        <v>0</v>
      </c>
      <c r="AS467" s="9">
        <v>0</v>
      </c>
      <c r="AT467" s="8">
        <v>0</v>
      </c>
      <c r="AU467" s="9">
        <v>1</v>
      </c>
      <c r="AV467" s="31">
        <v>0</v>
      </c>
      <c r="AW467" s="9">
        <v>0</v>
      </c>
      <c r="AX467" s="9">
        <v>0</v>
      </c>
      <c r="AY467" s="31">
        <v>1</v>
      </c>
      <c r="AZ467" s="21">
        <v>1998</v>
      </c>
      <c r="BA467" s="23"/>
      <c r="BB467" s="39">
        <v>0.19259999999999999</v>
      </c>
      <c r="BC467" s="39">
        <v>0.11460000000000001</v>
      </c>
      <c r="BD467" s="39">
        <v>0.44299999999999995</v>
      </c>
      <c r="BE467" s="59">
        <v>0.24989999999999998</v>
      </c>
      <c r="BF467" s="39">
        <v>0.46650659646909842</v>
      </c>
      <c r="BG467" s="59">
        <v>0.53349340353090169</v>
      </c>
      <c r="BM467" s="57">
        <v>1</v>
      </c>
      <c r="BN467" s="18">
        <v>0</v>
      </c>
      <c r="BO467">
        <v>1</v>
      </c>
      <c r="BP467" s="54">
        <v>0</v>
      </c>
      <c r="BQ467" s="53">
        <f t="shared" si="352"/>
        <v>0.44810000000000005</v>
      </c>
      <c r="BR467" s="54">
        <v>0.55189999999999995</v>
      </c>
      <c r="BT467" s="18"/>
      <c r="BU467">
        <v>0</v>
      </c>
      <c r="BV467" s="18">
        <v>1</v>
      </c>
      <c r="BW467" s="18" t="s">
        <v>94</v>
      </c>
      <c r="CD467" s="18"/>
      <c r="CG467" s="18"/>
      <c r="CJ467" s="25">
        <v>36.31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 s="18">
        <v>0</v>
      </c>
      <c r="CS467">
        <v>0</v>
      </c>
      <c r="CT467">
        <v>0</v>
      </c>
      <c r="CU467">
        <v>1</v>
      </c>
      <c r="CV467" s="18">
        <v>0</v>
      </c>
      <c r="CW467">
        <v>0</v>
      </c>
      <c r="CX467">
        <v>0</v>
      </c>
      <c r="CY467">
        <v>0</v>
      </c>
      <c r="CZ467">
        <v>0</v>
      </c>
      <c r="DA467" s="18">
        <v>0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18">
        <v>0</v>
      </c>
      <c r="DN467" s="18"/>
      <c r="DS467" s="43" t="s">
        <v>397</v>
      </c>
    </row>
    <row r="468" spans="1:123" x14ac:dyDescent="0.25">
      <c r="A468">
        <v>467</v>
      </c>
      <c r="B468">
        <v>29</v>
      </c>
      <c r="C468" s="25" t="s">
        <v>623</v>
      </c>
      <c r="D468" s="12">
        <v>1.3623697910505994</v>
      </c>
      <c r="E468" s="14">
        <v>0.79795944904392246</v>
      </c>
      <c r="F468" s="7">
        <v>1.7073170731707319</v>
      </c>
      <c r="G468" s="7">
        <f t="shared" si="343"/>
        <v>0.56441034200667695</v>
      </c>
      <c r="H468" s="16">
        <f t="shared" si="344"/>
        <v>2.160329240094522</v>
      </c>
      <c r="I468" s="11">
        <f t="shared" si="345"/>
        <v>3.1376263115216206E-2</v>
      </c>
      <c r="J468" s="39">
        <f t="shared" si="346"/>
        <v>1.8377525538912347E-2</v>
      </c>
      <c r="K468" s="39">
        <f t="shared" si="347"/>
        <v>54.414289773811618</v>
      </c>
      <c r="L468" s="39">
        <f t="shared" si="348"/>
        <v>1.2998737576303859E-2</v>
      </c>
      <c r="M468" s="39">
        <f t="shared" si="349"/>
        <v>4.975378865412855E-2</v>
      </c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>
        <v>1</v>
      </c>
      <c r="AB468" s="9">
        <v>0</v>
      </c>
      <c r="AC468" s="8">
        <v>0</v>
      </c>
      <c r="AD468" s="9">
        <v>0</v>
      </c>
      <c r="AE468" s="9">
        <v>0</v>
      </c>
      <c r="AF468" s="9">
        <v>0</v>
      </c>
      <c r="AG468" s="9">
        <v>1</v>
      </c>
      <c r="AH468" s="8">
        <v>2965</v>
      </c>
      <c r="AI468" s="9">
        <v>6</v>
      </c>
      <c r="AJ468" s="9">
        <f t="shared" si="351"/>
        <v>2958</v>
      </c>
      <c r="AL468" s="7">
        <v>10.9</v>
      </c>
      <c r="AM468" s="7">
        <v>17.3</v>
      </c>
      <c r="AN468" s="9">
        <v>0</v>
      </c>
      <c r="AO468" s="9">
        <v>1</v>
      </c>
      <c r="AP468" s="9">
        <v>0</v>
      </c>
      <c r="AQ468" s="9">
        <v>1</v>
      </c>
      <c r="AR468" s="9">
        <v>0</v>
      </c>
      <c r="AS468" s="9">
        <v>0</v>
      </c>
      <c r="AT468" s="8">
        <v>0</v>
      </c>
      <c r="AU468" s="9">
        <v>1</v>
      </c>
      <c r="AV468" s="31">
        <v>0</v>
      </c>
      <c r="AW468" s="9">
        <v>0</v>
      </c>
      <c r="AX468" s="9">
        <v>0</v>
      </c>
      <c r="AY468" s="31">
        <v>1</v>
      </c>
      <c r="AZ468" s="21">
        <v>2006</v>
      </c>
      <c r="BA468" s="23"/>
      <c r="BB468" s="39">
        <v>0.13970000000000002</v>
      </c>
      <c r="BC468" s="39">
        <v>9.8699999999999996E-2</v>
      </c>
      <c r="BD468" s="39">
        <v>0.48859999999999998</v>
      </c>
      <c r="BE468" s="59">
        <v>0.27300000000000002</v>
      </c>
      <c r="BF468" s="39">
        <v>0.43550776972755101</v>
      </c>
      <c r="BG468" s="59">
        <v>0.56449223027244899</v>
      </c>
      <c r="BM468" s="57">
        <v>1</v>
      </c>
      <c r="BN468" s="18">
        <v>0</v>
      </c>
      <c r="BO468">
        <v>1</v>
      </c>
      <c r="BP468" s="54">
        <v>0</v>
      </c>
      <c r="BQ468" s="53">
        <f t="shared" ref="BQ468:BQ470" si="353">1-BR468</f>
        <v>0.56109999999999993</v>
      </c>
      <c r="BR468" s="54">
        <v>0.43890000000000001</v>
      </c>
      <c r="BT468" s="18"/>
      <c r="BU468">
        <v>0</v>
      </c>
      <c r="BV468" s="18">
        <v>1</v>
      </c>
      <c r="BW468" s="18" t="s">
        <v>94</v>
      </c>
      <c r="CD468" s="18"/>
      <c r="CG468" s="18"/>
      <c r="CJ468" s="25">
        <v>34.93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 s="18">
        <v>0</v>
      </c>
      <c r="CS468">
        <v>0</v>
      </c>
      <c r="CT468">
        <v>0</v>
      </c>
      <c r="CU468">
        <v>1</v>
      </c>
      <c r="CV468" s="18">
        <v>0</v>
      </c>
      <c r="CW468">
        <v>0</v>
      </c>
      <c r="CX468">
        <v>0</v>
      </c>
      <c r="CY468">
        <v>0</v>
      </c>
      <c r="CZ468">
        <v>0</v>
      </c>
      <c r="DA468" s="1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18">
        <v>0</v>
      </c>
      <c r="DN468" s="18"/>
      <c r="DS468" s="43" t="s">
        <v>397</v>
      </c>
    </row>
    <row r="469" spans="1:123" x14ac:dyDescent="0.25">
      <c r="A469">
        <v>468</v>
      </c>
      <c r="B469">
        <v>29</v>
      </c>
      <c r="C469" s="25" t="s">
        <v>623</v>
      </c>
      <c r="D469" s="12">
        <v>4.6032590966232689</v>
      </c>
      <c r="E469" s="14">
        <v>1.5384576454504082</v>
      </c>
      <c r="F469" s="7">
        <v>2.9921259842519685</v>
      </c>
      <c r="G469" s="7">
        <f t="shared" si="343"/>
        <v>3.064801451172861</v>
      </c>
      <c r="H469" s="16">
        <f t="shared" si="344"/>
        <v>6.1417167420736769</v>
      </c>
      <c r="I469" s="11">
        <f t="shared" si="345"/>
        <v>5.493189176422196E-2</v>
      </c>
      <c r="J469" s="39">
        <f t="shared" si="346"/>
        <v>1.8358816458042604E-2</v>
      </c>
      <c r="K469" s="39">
        <f t="shared" si="347"/>
        <v>54.469742223601862</v>
      </c>
      <c r="L469" s="39">
        <f t="shared" si="348"/>
        <v>3.6573075306179356E-2</v>
      </c>
      <c r="M469" s="39">
        <f t="shared" si="349"/>
        <v>7.3290708222264564E-2</v>
      </c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>
        <v>1</v>
      </c>
      <c r="AB469" s="9">
        <v>0</v>
      </c>
      <c r="AC469" s="8">
        <v>0</v>
      </c>
      <c r="AD469" s="9">
        <v>0</v>
      </c>
      <c r="AE469" s="9">
        <v>0</v>
      </c>
      <c r="AF469" s="9">
        <v>0</v>
      </c>
      <c r="AG469" s="9">
        <v>1</v>
      </c>
      <c r="AH469" s="8">
        <v>2965</v>
      </c>
      <c r="AI469" s="9">
        <v>6</v>
      </c>
      <c r="AJ469" s="9">
        <f t="shared" si="351"/>
        <v>2958</v>
      </c>
      <c r="AL469" s="7">
        <v>10.9</v>
      </c>
      <c r="AM469" s="7">
        <v>17.3</v>
      </c>
      <c r="AN469" s="9">
        <v>0</v>
      </c>
      <c r="AO469" s="9">
        <v>1</v>
      </c>
      <c r="AP469" s="9">
        <v>0</v>
      </c>
      <c r="AQ469" s="9">
        <v>1</v>
      </c>
      <c r="AR469" s="9">
        <v>0</v>
      </c>
      <c r="AS469" s="9">
        <v>0</v>
      </c>
      <c r="AT469" s="8">
        <v>0</v>
      </c>
      <c r="AU469" s="9">
        <v>1</v>
      </c>
      <c r="AV469" s="31">
        <v>0</v>
      </c>
      <c r="AW469" s="9">
        <v>0</v>
      </c>
      <c r="AX469" s="9">
        <v>0</v>
      </c>
      <c r="AY469" s="31">
        <v>1</v>
      </c>
      <c r="AZ469" s="21">
        <v>2006</v>
      </c>
      <c r="BA469" s="23"/>
      <c r="BB469" s="39">
        <v>0.13970000000000002</v>
      </c>
      <c r="BC469" s="39">
        <v>9.8699999999999996E-2</v>
      </c>
      <c r="BD469" s="39">
        <v>0.48859999999999998</v>
      </c>
      <c r="BE469" s="59">
        <v>0.27300000000000002</v>
      </c>
      <c r="BF469" s="39">
        <v>0.43550776972755101</v>
      </c>
      <c r="BG469" s="59">
        <v>0.56449223027244899</v>
      </c>
      <c r="BM469" s="57">
        <v>1</v>
      </c>
      <c r="BN469" s="18">
        <v>0</v>
      </c>
      <c r="BO469">
        <v>1</v>
      </c>
      <c r="BP469" s="54">
        <v>0</v>
      </c>
      <c r="BQ469" s="53">
        <f t="shared" si="353"/>
        <v>0.56109999999999993</v>
      </c>
      <c r="BR469" s="54">
        <v>0.43890000000000001</v>
      </c>
      <c r="BT469" s="18"/>
      <c r="BU469">
        <v>0</v>
      </c>
      <c r="BV469" s="18">
        <v>1</v>
      </c>
      <c r="BW469" s="18" t="s">
        <v>94</v>
      </c>
      <c r="CD469" s="18"/>
      <c r="CG469" s="18"/>
      <c r="CJ469" s="25">
        <v>34.93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 s="18">
        <v>0</v>
      </c>
      <c r="CS469">
        <v>0</v>
      </c>
      <c r="CT469">
        <v>0</v>
      </c>
      <c r="CU469">
        <v>1</v>
      </c>
      <c r="CV469" s="18">
        <v>0</v>
      </c>
      <c r="CW469">
        <v>0</v>
      </c>
      <c r="CX469">
        <v>0</v>
      </c>
      <c r="CY469">
        <v>0</v>
      </c>
      <c r="CZ469">
        <v>0</v>
      </c>
      <c r="DA469" s="18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18">
        <v>0</v>
      </c>
      <c r="DN469" s="18"/>
      <c r="DS469" s="43" t="s">
        <v>397</v>
      </c>
    </row>
    <row r="470" spans="1:123" x14ac:dyDescent="0.25">
      <c r="A470">
        <v>469</v>
      </c>
      <c r="B470">
        <v>29</v>
      </c>
      <c r="C470" s="25" t="s">
        <v>623</v>
      </c>
      <c r="D470" s="12">
        <v>6.0755280859349448</v>
      </c>
      <c r="E470" s="14">
        <v>0.32772558139898045</v>
      </c>
      <c r="F470" s="7">
        <v>18.538461538461537</v>
      </c>
      <c r="G470" s="7">
        <f t="shared" si="343"/>
        <v>5.7478025045359642</v>
      </c>
      <c r="H470" s="16">
        <f t="shared" si="344"/>
        <v>6.4032536673339253</v>
      </c>
      <c r="I470" s="11">
        <f t="shared" si="345"/>
        <v>0.32263134511512193</v>
      </c>
      <c r="J470" s="39">
        <f t="shared" si="346"/>
        <v>1.7403350566375875E-2</v>
      </c>
      <c r="K470" s="39">
        <f t="shared" si="347"/>
        <v>57.460199757858639</v>
      </c>
      <c r="L470" s="39">
        <f t="shared" si="348"/>
        <v>0.30522799454874605</v>
      </c>
      <c r="M470" s="39">
        <f t="shared" si="349"/>
        <v>0.3400346956814978</v>
      </c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>
        <v>1</v>
      </c>
      <c r="AB470" s="9">
        <v>0</v>
      </c>
      <c r="AC470" s="8">
        <v>0</v>
      </c>
      <c r="AD470" s="9">
        <v>0</v>
      </c>
      <c r="AE470" s="9">
        <v>0</v>
      </c>
      <c r="AF470" s="9">
        <v>0</v>
      </c>
      <c r="AG470" s="9">
        <v>1</v>
      </c>
      <c r="AH470" s="8">
        <v>2965</v>
      </c>
      <c r="AI470" s="9">
        <v>6</v>
      </c>
      <c r="AJ470" s="9">
        <f t="shared" si="351"/>
        <v>2958</v>
      </c>
      <c r="AL470" s="7">
        <v>10.9</v>
      </c>
      <c r="AM470" s="7">
        <v>17.3</v>
      </c>
      <c r="AN470" s="9">
        <v>0</v>
      </c>
      <c r="AO470" s="9">
        <v>1</v>
      </c>
      <c r="AP470" s="9">
        <v>0</v>
      </c>
      <c r="AQ470" s="9">
        <v>1</v>
      </c>
      <c r="AR470" s="9">
        <v>0</v>
      </c>
      <c r="AS470" s="9">
        <v>0</v>
      </c>
      <c r="AT470" s="8">
        <v>0</v>
      </c>
      <c r="AU470" s="9">
        <v>1</v>
      </c>
      <c r="AV470" s="31">
        <v>0</v>
      </c>
      <c r="AW470" s="9">
        <v>0</v>
      </c>
      <c r="AX470" s="9">
        <v>0</v>
      </c>
      <c r="AY470" s="31">
        <v>1</v>
      </c>
      <c r="AZ470" s="21">
        <v>2006</v>
      </c>
      <c r="BA470" s="23"/>
      <c r="BB470" s="39">
        <v>0.13970000000000002</v>
      </c>
      <c r="BC470" s="39">
        <v>9.8699999999999996E-2</v>
      </c>
      <c r="BD470" s="39">
        <v>0.48859999999999998</v>
      </c>
      <c r="BE470" s="59">
        <v>0.27300000000000002</v>
      </c>
      <c r="BF470" s="39">
        <v>0.43550776972755101</v>
      </c>
      <c r="BG470" s="59">
        <v>0.56449223027244899</v>
      </c>
      <c r="BM470" s="57">
        <v>1</v>
      </c>
      <c r="BN470" s="18">
        <v>0</v>
      </c>
      <c r="BO470">
        <v>1</v>
      </c>
      <c r="BP470" s="54">
        <v>0</v>
      </c>
      <c r="BQ470" s="53">
        <f t="shared" si="353"/>
        <v>0.56109999999999993</v>
      </c>
      <c r="BR470" s="54">
        <v>0.43890000000000001</v>
      </c>
      <c r="BT470" s="18"/>
      <c r="BU470">
        <v>0</v>
      </c>
      <c r="BV470" s="18">
        <v>1</v>
      </c>
      <c r="BW470" s="18" t="s">
        <v>94</v>
      </c>
      <c r="CD470" s="18"/>
      <c r="CG470" s="18"/>
      <c r="CJ470" s="25">
        <v>34.93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 s="18">
        <v>0</v>
      </c>
      <c r="CS470">
        <v>0</v>
      </c>
      <c r="CT470">
        <v>0</v>
      </c>
      <c r="CU470">
        <v>1</v>
      </c>
      <c r="CV470" s="18">
        <v>0</v>
      </c>
      <c r="CW470">
        <v>0</v>
      </c>
      <c r="CX470">
        <v>0</v>
      </c>
      <c r="CY470">
        <v>0</v>
      </c>
      <c r="CZ470">
        <v>0</v>
      </c>
      <c r="DA470" s="18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18">
        <v>0</v>
      </c>
      <c r="DN470" s="18"/>
      <c r="DS470" s="43" t="s">
        <v>397</v>
      </c>
    </row>
    <row r="471" spans="1:123" x14ac:dyDescent="0.25">
      <c r="A471">
        <v>470</v>
      </c>
      <c r="B471">
        <v>29</v>
      </c>
      <c r="C471" s="25" t="s">
        <v>623</v>
      </c>
      <c r="D471" s="12">
        <v>2.0538807778703427</v>
      </c>
      <c r="E471" s="14">
        <v>1.1709039948606628</v>
      </c>
      <c r="F471" s="7">
        <v>1.7540983606557377</v>
      </c>
      <c r="G471" s="7">
        <f t="shared" si="343"/>
        <v>0.88297678300967997</v>
      </c>
      <c r="H471" s="16">
        <f t="shared" si="344"/>
        <v>3.2247847727310055</v>
      </c>
      <c r="I471" s="11">
        <f t="shared" si="345"/>
        <v>4.4524323599036228E-2</v>
      </c>
      <c r="J471" s="39">
        <f t="shared" si="346"/>
        <v>2.5383025603188881E-2</v>
      </c>
      <c r="K471" s="39">
        <f t="shared" si="347"/>
        <v>39.396406702373952</v>
      </c>
      <c r="L471" s="39">
        <f t="shared" si="348"/>
        <v>1.9141297995847347E-2</v>
      </c>
      <c r="M471" s="39">
        <f t="shared" si="349"/>
        <v>6.9907349202225105E-2</v>
      </c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>
        <v>1</v>
      </c>
      <c r="AB471" s="9">
        <v>0</v>
      </c>
      <c r="AC471" s="8">
        <v>0</v>
      </c>
      <c r="AD471" s="9">
        <v>0</v>
      </c>
      <c r="AE471" s="9">
        <v>0</v>
      </c>
      <c r="AF471" s="9">
        <v>0</v>
      </c>
      <c r="AG471" s="9">
        <v>1</v>
      </c>
      <c r="AH471" s="8">
        <v>1556</v>
      </c>
      <c r="AI471" s="9">
        <v>6</v>
      </c>
      <c r="AJ471" s="9">
        <f t="shared" si="351"/>
        <v>1549</v>
      </c>
      <c r="AL471" s="7">
        <v>7</v>
      </c>
      <c r="AM471" s="7">
        <v>19.7</v>
      </c>
      <c r="AN471" s="9">
        <v>0</v>
      </c>
      <c r="AO471" s="9">
        <v>1</v>
      </c>
      <c r="AP471" s="9">
        <v>0</v>
      </c>
      <c r="AQ471" s="9">
        <v>1</v>
      </c>
      <c r="AR471" s="9">
        <v>0</v>
      </c>
      <c r="AS471" s="9">
        <v>0</v>
      </c>
      <c r="AT471" s="8">
        <v>0</v>
      </c>
      <c r="AU471" s="9">
        <v>1</v>
      </c>
      <c r="AV471" s="31">
        <v>0</v>
      </c>
      <c r="AW471" s="9">
        <v>0</v>
      </c>
      <c r="AX471" s="9">
        <v>0</v>
      </c>
      <c r="AY471" s="31">
        <v>1</v>
      </c>
      <c r="AZ471" s="21">
        <v>1987</v>
      </c>
      <c r="BA471" s="23"/>
      <c r="BB471" s="39">
        <v>0.1018</v>
      </c>
      <c r="BC471" s="39">
        <v>0.53220000000000001</v>
      </c>
      <c r="BD471" s="39">
        <v>0.2636</v>
      </c>
      <c r="BE471" s="59">
        <v>0.1024</v>
      </c>
      <c r="BF471" s="39">
        <v>0.48948427725124305</v>
      </c>
      <c r="BG471" s="59">
        <v>0.51051572274875689</v>
      </c>
      <c r="BM471" s="57">
        <v>1</v>
      </c>
      <c r="BN471" s="18">
        <v>0</v>
      </c>
      <c r="BO471">
        <v>1</v>
      </c>
      <c r="BP471" s="54">
        <v>0</v>
      </c>
      <c r="BQ471" s="53">
        <f t="shared" ref="BQ471:BQ473" si="354">1-BR471</f>
        <v>0.77629999999999999</v>
      </c>
      <c r="BR471" s="54">
        <v>0.22370000000000001</v>
      </c>
      <c r="BT471" s="18"/>
      <c r="BU471">
        <v>0</v>
      </c>
      <c r="BV471" s="18">
        <v>1</v>
      </c>
      <c r="BW471" s="18" t="s">
        <v>285</v>
      </c>
      <c r="CD471" s="18"/>
      <c r="CG471" s="18"/>
      <c r="CJ471" s="25">
        <v>33.72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 s="18">
        <v>0</v>
      </c>
      <c r="CS471">
        <v>0</v>
      </c>
      <c r="CT471">
        <v>0</v>
      </c>
      <c r="CU471">
        <v>1</v>
      </c>
      <c r="CV471" s="18">
        <v>0</v>
      </c>
      <c r="CW471">
        <v>0</v>
      </c>
      <c r="CX471">
        <v>0</v>
      </c>
      <c r="CY471">
        <v>0</v>
      </c>
      <c r="CZ471">
        <v>0</v>
      </c>
      <c r="DA471" s="18">
        <v>0</v>
      </c>
      <c r="DB471">
        <v>0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 s="18">
        <v>0</v>
      </c>
      <c r="DN471" s="18"/>
      <c r="DS471" s="43" t="s">
        <v>397</v>
      </c>
    </row>
    <row r="472" spans="1:123" x14ac:dyDescent="0.25">
      <c r="A472">
        <v>471</v>
      </c>
      <c r="B472">
        <v>29</v>
      </c>
      <c r="C472" s="25" t="s">
        <v>623</v>
      </c>
      <c r="D472" s="12">
        <v>7.8648870451029085</v>
      </c>
      <c r="E472" s="14">
        <v>0.9456315802029891</v>
      </c>
      <c r="F472" s="7">
        <v>8.3170731707317067</v>
      </c>
      <c r="G472" s="7">
        <f t="shared" si="343"/>
        <v>6.9192554648999192</v>
      </c>
      <c r="H472" s="16">
        <f t="shared" si="344"/>
        <v>8.8105186253058978</v>
      </c>
      <c r="I472" s="11">
        <f t="shared" si="345"/>
        <v>0.2067559194316444</v>
      </c>
      <c r="J472" s="39">
        <f t="shared" si="346"/>
        <v>2.4859216119347275E-2</v>
      </c>
      <c r="K472" s="39">
        <f t="shared" si="347"/>
        <v>40.226529879263822</v>
      </c>
      <c r="L472" s="39">
        <f t="shared" si="348"/>
        <v>0.18189670331229713</v>
      </c>
      <c r="M472" s="39">
        <f t="shared" si="349"/>
        <v>0.23161513555099167</v>
      </c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>
        <v>1</v>
      </c>
      <c r="AB472" s="9">
        <v>0</v>
      </c>
      <c r="AC472" s="8">
        <v>0</v>
      </c>
      <c r="AD472" s="9">
        <v>0</v>
      </c>
      <c r="AE472" s="9">
        <v>0</v>
      </c>
      <c r="AF472" s="9">
        <v>0</v>
      </c>
      <c r="AG472" s="9">
        <v>1</v>
      </c>
      <c r="AH472" s="8">
        <v>1556</v>
      </c>
      <c r="AI472" s="9">
        <v>6</v>
      </c>
      <c r="AJ472" s="9">
        <f t="shared" si="351"/>
        <v>1549</v>
      </c>
      <c r="AL472" s="7">
        <v>7</v>
      </c>
      <c r="AM472" s="7">
        <v>19.7</v>
      </c>
      <c r="AN472" s="9">
        <v>0</v>
      </c>
      <c r="AO472" s="9">
        <v>1</v>
      </c>
      <c r="AP472" s="9">
        <v>0</v>
      </c>
      <c r="AQ472" s="9">
        <v>1</v>
      </c>
      <c r="AR472" s="9">
        <v>0</v>
      </c>
      <c r="AS472" s="9">
        <v>0</v>
      </c>
      <c r="AT472" s="8">
        <v>0</v>
      </c>
      <c r="AU472" s="9">
        <v>1</v>
      </c>
      <c r="AV472" s="31">
        <v>0</v>
      </c>
      <c r="AW472" s="9">
        <v>0</v>
      </c>
      <c r="AX472" s="9">
        <v>0</v>
      </c>
      <c r="AY472" s="31">
        <v>1</v>
      </c>
      <c r="AZ472" s="21">
        <v>1987</v>
      </c>
      <c r="BA472" s="23"/>
      <c r="BB472" s="39">
        <v>0.1018</v>
      </c>
      <c r="BC472" s="39">
        <v>0.53220000000000001</v>
      </c>
      <c r="BD472" s="39">
        <v>0.2636</v>
      </c>
      <c r="BE472" s="59">
        <v>0.1024</v>
      </c>
      <c r="BF472" s="39">
        <v>0.48948427725124305</v>
      </c>
      <c r="BG472" s="59">
        <v>0.51051572274875689</v>
      </c>
      <c r="BM472" s="57">
        <v>1</v>
      </c>
      <c r="BN472" s="18">
        <v>0</v>
      </c>
      <c r="BO472">
        <v>1</v>
      </c>
      <c r="BP472" s="54">
        <v>0</v>
      </c>
      <c r="BQ472" s="53">
        <f t="shared" si="354"/>
        <v>0.77629999999999999</v>
      </c>
      <c r="BR472" s="54">
        <v>0.22370000000000001</v>
      </c>
      <c r="BT472" s="18"/>
      <c r="BU472">
        <v>0</v>
      </c>
      <c r="BV472" s="18">
        <v>1</v>
      </c>
      <c r="BW472" s="18" t="s">
        <v>285</v>
      </c>
      <c r="CD472" s="18"/>
      <c r="CG472" s="18"/>
      <c r="CJ472" s="25">
        <v>33.72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 s="18">
        <v>0</v>
      </c>
      <c r="CS472">
        <v>0</v>
      </c>
      <c r="CT472">
        <v>0</v>
      </c>
      <c r="CU472">
        <v>1</v>
      </c>
      <c r="CV472" s="18">
        <v>0</v>
      </c>
      <c r="CW472">
        <v>0</v>
      </c>
      <c r="CX472">
        <v>0</v>
      </c>
      <c r="CY472">
        <v>0</v>
      </c>
      <c r="CZ472">
        <v>0</v>
      </c>
      <c r="DA472" s="18">
        <v>0</v>
      </c>
      <c r="DB472">
        <v>0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 s="18">
        <v>0</v>
      </c>
      <c r="DN472" s="18"/>
      <c r="DS472" s="43" t="s">
        <v>397</v>
      </c>
    </row>
    <row r="473" spans="1:123" x14ac:dyDescent="0.25">
      <c r="A473">
        <v>472</v>
      </c>
      <c r="B473">
        <v>29</v>
      </c>
      <c r="C473" s="25" t="s">
        <v>623</v>
      </c>
      <c r="D473" s="12">
        <v>9.745977902720405</v>
      </c>
      <c r="E473" s="14">
        <v>1.0097873494184408</v>
      </c>
      <c r="F473" s="7">
        <v>9.6515151515151505</v>
      </c>
      <c r="G473" s="7">
        <f t="shared" si="343"/>
        <v>8.7361905533019648</v>
      </c>
      <c r="H473" s="16">
        <f t="shared" si="344"/>
        <v>10.755765252138845</v>
      </c>
      <c r="I473" s="11">
        <f t="shared" si="345"/>
        <v>0.23817098554182045</v>
      </c>
      <c r="J473" s="39">
        <f t="shared" si="346"/>
        <v>2.467705658675063E-2</v>
      </c>
      <c r="K473" s="39">
        <f t="shared" si="347"/>
        <v>40.523471528484905</v>
      </c>
      <c r="L473" s="39">
        <f t="shared" si="348"/>
        <v>0.21349392895506983</v>
      </c>
      <c r="M473" s="39">
        <f t="shared" si="349"/>
        <v>0.2628480421285711</v>
      </c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>
        <v>1</v>
      </c>
      <c r="AB473" s="9">
        <v>0</v>
      </c>
      <c r="AC473" s="8">
        <v>0</v>
      </c>
      <c r="AD473" s="9">
        <v>0</v>
      </c>
      <c r="AE473" s="9">
        <v>0</v>
      </c>
      <c r="AF473" s="9">
        <v>0</v>
      </c>
      <c r="AG473" s="9">
        <v>1</v>
      </c>
      <c r="AH473" s="8">
        <v>1556</v>
      </c>
      <c r="AI473" s="9">
        <v>6</v>
      </c>
      <c r="AJ473" s="9">
        <f t="shared" si="351"/>
        <v>1549</v>
      </c>
      <c r="AL473" s="7">
        <v>7</v>
      </c>
      <c r="AM473" s="7">
        <v>19.7</v>
      </c>
      <c r="AN473" s="9">
        <v>0</v>
      </c>
      <c r="AO473" s="9">
        <v>1</v>
      </c>
      <c r="AP473" s="9">
        <v>0</v>
      </c>
      <c r="AQ473" s="9">
        <v>1</v>
      </c>
      <c r="AR473" s="9">
        <v>0</v>
      </c>
      <c r="AS473" s="9">
        <v>0</v>
      </c>
      <c r="AT473" s="8">
        <v>0</v>
      </c>
      <c r="AU473" s="9">
        <v>1</v>
      </c>
      <c r="AV473" s="31">
        <v>0</v>
      </c>
      <c r="AW473" s="9">
        <v>0</v>
      </c>
      <c r="AX473" s="9">
        <v>0</v>
      </c>
      <c r="AY473" s="31">
        <v>1</v>
      </c>
      <c r="AZ473" s="21">
        <v>1987</v>
      </c>
      <c r="BA473" s="23"/>
      <c r="BB473" s="39">
        <v>0.1018</v>
      </c>
      <c r="BC473" s="39">
        <v>0.53220000000000001</v>
      </c>
      <c r="BD473" s="39">
        <v>0.2636</v>
      </c>
      <c r="BE473" s="59">
        <v>0.1024</v>
      </c>
      <c r="BF473" s="39">
        <v>0.48948427725124305</v>
      </c>
      <c r="BG473" s="59">
        <v>0.51051572274875689</v>
      </c>
      <c r="BM473" s="57">
        <v>1</v>
      </c>
      <c r="BN473" s="18">
        <v>0</v>
      </c>
      <c r="BO473">
        <v>1</v>
      </c>
      <c r="BP473" s="54">
        <v>0</v>
      </c>
      <c r="BQ473" s="53">
        <f t="shared" si="354"/>
        <v>0.77629999999999999</v>
      </c>
      <c r="BR473" s="54">
        <v>0.22370000000000001</v>
      </c>
      <c r="BT473" s="18"/>
      <c r="BU473">
        <v>0</v>
      </c>
      <c r="BV473" s="18">
        <v>1</v>
      </c>
      <c r="BW473" s="18" t="s">
        <v>285</v>
      </c>
      <c r="CD473" s="18"/>
      <c r="CG473" s="18"/>
      <c r="CJ473" s="25">
        <v>33.72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 s="18">
        <v>0</v>
      </c>
      <c r="CS473">
        <v>0</v>
      </c>
      <c r="CT473">
        <v>0</v>
      </c>
      <c r="CU473">
        <v>1</v>
      </c>
      <c r="CV473" s="18">
        <v>0</v>
      </c>
      <c r="CW473">
        <v>0</v>
      </c>
      <c r="CX473">
        <v>0</v>
      </c>
      <c r="CY473">
        <v>0</v>
      </c>
      <c r="CZ473">
        <v>0</v>
      </c>
      <c r="DA473" s="18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 s="18">
        <v>0</v>
      </c>
      <c r="DN473" s="18"/>
      <c r="DS473" s="43" t="s">
        <v>397</v>
      </c>
    </row>
    <row r="474" spans="1:123" x14ac:dyDescent="0.25">
      <c r="A474">
        <v>473</v>
      </c>
      <c r="B474">
        <v>29</v>
      </c>
      <c r="C474" s="25" t="s">
        <v>623</v>
      </c>
      <c r="D474" s="12">
        <v>4.6140978438483859</v>
      </c>
      <c r="E474" s="14">
        <v>1.0577773713170213</v>
      </c>
      <c r="F474" s="7">
        <v>4.3620689655172411</v>
      </c>
      <c r="G474" s="7">
        <f t="shared" si="343"/>
        <v>3.5563204725313646</v>
      </c>
      <c r="H474" s="16">
        <f t="shared" si="344"/>
        <v>5.6718752151654073</v>
      </c>
      <c r="I474" s="11">
        <f t="shared" si="345"/>
        <v>9.4205733875260531E-2</v>
      </c>
      <c r="J474" s="39">
        <f t="shared" si="346"/>
        <v>2.1596571402233637E-2</v>
      </c>
      <c r="K474" s="39">
        <f t="shared" si="347"/>
        <v>46.303646137857534</v>
      </c>
      <c r="L474" s="39">
        <f t="shared" si="348"/>
        <v>7.26091624730269E-2</v>
      </c>
      <c r="M474" s="39">
        <f t="shared" si="349"/>
        <v>0.11580230527749416</v>
      </c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>
        <v>1</v>
      </c>
      <c r="AB474" s="9">
        <v>0</v>
      </c>
      <c r="AC474" s="8">
        <v>0</v>
      </c>
      <c r="AD474" s="9">
        <v>0</v>
      </c>
      <c r="AE474" s="9">
        <v>0</v>
      </c>
      <c r="AF474" s="9">
        <v>0</v>
      </c>
      <c r="AG474" s="9">
        <v>1</v>
      </c>
      <c r="AH474" s="8">
        <v>2132</v>
      </c>
      <c r="AI474" s="9">
        <v>6</v>
      </c>
      <c r="AJ474" s="9">
        <f t="shared" si="351"/>
        <v>2125</v>
      </c>
      <c r="AL474" s="7">
        <v>7.73</v>
      </c>
      <c r="AM474" s="7">
        <v>20.350000000000001</v>
      </c>
      <c r="AN474" s="9">
        <v>0</v>
      </c>
      <c r="AO474" s="9">
        <v>1</v>
      </c>
      <c r="AP474" s="9">
        <v>0</v>
      </c>
      <c r="AQ474" s="9">
        <v>1</v>
      </c>
      <c r="AR474" s="9">
        <v>0</v>
      </c>
      <c r="AS474" s="9">
        <v>0</v>
      </c>
      <c r="AT474" s="8">
        <v>0</v>
      </c>
      <c r="AU474" s="9">
        <v>1</v>
      </c>
      <c r="AV474" s="31">
        <v>0</v>
      </c>
      <c r="AW474" s="9">
        <v>0</v>
      </c>
      <c r="AX474" s="9">
        <v>0</v>
      </c>
      <c r="AY474" s="31">
        <v>1</v>
      </c>
      <c r="AZ474" s="21">
        <v>2001</v>
      </c>
      <c r="BA474" s="23"/>
      <c r="BB474" s="39">
        <v>4.2699999999999995E-2</v>
      </c>
      <c r="BC474" s="39">
        <v>0.50719999999999998</v>
      </c>
      <c r="BD474" s="39">
        <v>0.33500000000000002</v>
      </c>
      <c r="BE474" s="59">
        <v>0.1152</v>
      </c>
      <c r="BF474" s="39">
        <v>0.43074865236748022</v>
      </c>
      <c r="BG474" s="59">
        <v>0.56925134763251983</v>
      </c>
      <c r="BM474" s="57">
        <v>1</v>
      </c>
      <c r="BN474" s="18">
        <v>0</v>
      </c>
      <c r="BO474">
        <v>1</v>
      </c>
      <c r="BP474" s="54">
        <v>0</v>
      </c>
      <c r="BQ474" s="53">
        <f t="shared" ref="BQ474:BQ476" si="355">1-BR474</f>
        <v>0.80569999999999997</v>
      </c>
      <c r="BR474" s="54">
        <v>0.1943</v>
      </c>
      <c r="BT474" s="18"/>
      <c r="BU474">
        <v>0</v>
      </c>
      <c r="BV474" s="18">
        <v>1</v>
      </c>
      <c r="BW474" s="18" t="s">
        <v>285</v>
      </c>
      <c r="CD474" s="18"/>
      <c r="CG474" s="18"/>
      <c r="CJ474" s="25">
        <v>34.79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 s="18">
        <v>0</v>
      </c>
      <c r="CS474">
        <v>0</v>
      </c>
      <c r="CT474">
        <v>0</v>
      </c>
      <c r="CU474">
        <v>1</v>
      </c>
      <c r="CV474" s="18">
        <v>0</v>
      </c>
      <c r="CW474">
        <v>0</v>
      </c>
      <c r="CX474">
        <v>0</v>
      </c>
      <c r="CY474">
        <v>0</v>
      </c>
      <c r="CZ474">
        <v>0</v>
      </c>
      <c r="DA474" s="18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18">
        <v>0</v>
      </c>
      <c r="DN474" s="18"/>
      <c r="DS474" s="43" t="s">
        <v>397</v>
      </c>
    </row>
    <row r="475" spans="1:123" x14ac:dyDescent="0.25">
      <c r="A475">
        <v>474</v>
      </c>
      <c r="B475">
        <v>29</v>
      </c>
      <c r="C475" s="25" t="s">
        <v>623</v>
      </c>
      <c r="D475" s="12">
        <v>6.4739236902311426</v>
      </c>
      <c r="E475" s="14">
        <v>0.59268315473947086</v>
      </c>
      <c r="F475" s="7">
        <v>10.923076923076922</v>
      </c>
      <c r="G475" s="7">
        <f t="shared" si="343"/>
        <v>5.8812405354916715</v>
      </c>
      <c r="H475" s="16">
        <f t="shared" si="344"/>
        <v>7.0666068449706136</v>
      </c>
      <c r="I475" s="11">
        <f t="shared" si="345"/>
        <v>0.23057022351054179</v>
      </c>
      <c r="J475" s="39">
        <f t="shared" si="346"/>
        <v>2.1108541588993265E-2</v>
      </c>
      <c r="K475" s="39">
        <f t="shared" si="347"/>
        <v>47.374187164187369</v>
      </c>
      <c r="L475" s="39">
        <f t="shared" si="348"/>
        <v>0.20946168192154851</v>
      </c>
      <c r="M475" s="39">
        <f t="shared" si="349"/>
        <v>0.25167876509953507</v>
      </c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>
        <v>1</v>
      </c>
      <c r="AB475" s="9">
        <v>0</v>
      </c>
      <c r="AC475" s="8">
        <v>0</v>
      </c>
      <c r="AD475" s="9">
        <v>0</v>
      </c>
      <c r="AE475" s="9">
        <v>0</v>
      </c>
      <c r="AF475" s="9">
        <v>0</v>
      </c>
      <c r="AG475" s="9">
        <v>1</v>
      </c>
      <c r="AH475" s="8">
        <v>2132</v>
      </c>
      <c r="AI475" s="9">
        <v>6</v>
      </c>
      <c r="AJ475" s="9">
        <f t="shared" si="351"/>
        <v>2125</v>
      </c>
      <c r="AL475" s="7">
        <v>7.73</v>
      </c>
      <c r="AM475" s="7">
        <v>20.350000000000001</v>
      </c>
      <c r="AN475" s="9">
        <v>0</v>
      </c>
      <c r="AO475" s="9">
        <v>1</v>
      </c>
      <c r="AP475" s="9">
        <v>0</v>
      </c>
      <c r="AQ475" s="9">
        <v>1</v>
      </c>
      <c r="AR475" s="9">
        <v>0</v>
      </c>
      <c r="AS475" s="9">
        <v>0</v>
      </c>
      <c r="AT475" s="8">
        <v>0</v>
      </c>
      <c r="AU475" s="9">
        <v>1</v>
      </c>
      <c r="AV475" s="31">
        <v>0</v>
      </c>
      <c r="AW475" s="9">
        <v>0</v>
      </c>
      <c r="AX475" s="9">
        <v>0</v>
      </c>
      <c r="AY475" s="31">
        <v>1</v>
      </c>
      <c r="AZ475" s="21">
        <v>2001</v>
      </c>
      <c r="BA475" s="23"/>
      <c r="BB475" s="39">
        <v>4.2699999999999995E-2</v>
      </c>
      <c r="BC475" s="39">
        <v>0.50719999999999998</v>
      </c>
      <c r="BD475" s="39">
        <v>0.33500000000000002</v>
      </c>
      <c r="BE475" s="59">
        <v>0.1152</v>
      </c>
      <c r="BF475" s="39">
        <v>0.43074865236748022</v>
      </c>
      <c r="BG475" s="59">
        <v>0.56925134763251983</v>
      </c>
      <c r="BM475" s="57">
        <v>1</v>
      </c>
      <c r="BN475" s="18">
        <v>0</v>
      </c>
      <c r="BO475">
        <v>1</v>
      </c>
      <c r="BP475" s="54">
        <v>0</v>
      </c>
      <c r="BQ475" s="53">
        <f t="shared" si="355"/>
        <v>0.80569999999999997</v>
      </c>
      <c r="BR475" s="54">
        <v>0.1943</v>
      </c>
      <c r="BT475" s="18"/>
      <c r="BU475">
        <v>0</v>
      </c>
      <c r="BV475" s="18">
        <v>1</v>
      </c>
      <c r="BW475" s="18" t="s">
        <v>285</v>
      </c>
      <c r="CD475" s="18"/>
      <c r="CG475" s="18"/>
      <c r="CJ475" s="25">
        <v>34.79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s="18">
        <v>0</v>
      </c>
      <c r="CS475">
        <v>0</v>
      </c>
      <c r="CT475">
        <v>0</v>
      </c>
      <c r="CU475">
        <v>1</v>
      </c>
      <c r="CV475" s="18">
        <v>0</v>
      </c>
      <c r="CW475">
        <v>0</v>
      </c>
      <c r="CX475">
        <v>0</v>
      </c>
      <c r="CY475">
        <v>0</v>
      </c>
      <c r="CZ475">
        <v>0</v>
      </c>
      <c r="DA475" s="18">
        <v>0</v>
      </c>
      <c r="DB475">
        <v>0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18">
        <v>0</v>
      </c>
      <c r="DN475" s="18"/>
      <c r="DS475" s="43" t="s">
        <v>397</v>
      </c>
    </row>
    <row r="476" spans="1:123" x14ac:dyDescent="0.25">
      <c r="A476">
        <v>475</v>
      </c>
      <c r="B476">
        <v>29</v>
      </c>
      <c r="C476" s="25" t="s">
        <v>623</v>
      </c>
      <c r="D476" s="12">
        <v>8.490521329106592</v>
      </c>
      <c r="E476" s="14">
        <v>0.92394791050459202</v>
      </c>
      <c r="F476" s="7">
        <v>9.1893939393939394</v>
      </c>
      <c r="G476" s="7">
        <f t="shared" si="343"/>
        <v>7.5665734186020002</v>
      </c>
      <c r="H476" s="16">
        <f t="shared" si="344"/>
        <v>9.4144692396111846</v>
      </c>
      <c r="I476" s="11">
        <f t="shared" si="345"/>
        <v>0.19549933117032514</v>
      </c>
      <c r="J476" s="39">
        <f t="shared" si="346"/>
        <v>2.127445318588864E-2</v>
      </c>
      <c r="K476" s="39">
        <f t="shared" si="347"/>
        <v>47.004733389025517</v>
      </c>
      <c r="L476" s="39">
        <f t="shared" si="348"/>
        <v>0.1742248779844365</v>
      </c>
      <c r="M476" s="39">
        <f t="shared" si="349"/>
        <v>0.21677378435621378</v>
      </c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>
        <v>1</v>
      </c>
      <c r="AB476" s="9">
        <v>0</v>
      </c>
      <c r="AC476" s="8">
        <v>0</v>
      </c>
      <c r="AD476" s="9">
        <v>0</v>
      </c>
      <c r="AE476" s="9">
        <v>0</v>
      </c>
      <c r="AF476" s="9">
        <v>0</v>
      </c>
      <c r="AG476" s="9">
        <v>1</v>
      </c>
      <c r="AH476" s="8">
        <v>2132</v>
      </c>
      <c r="AI476" s="9">
        <v>6</v>
      </c>
      <c r="AJ476" s="9">
        <f t="shared" si="351"/>
        <v>2125</v>
      </c>
      <c r="AL476" s="7">
        <v>7.73</v>
      </c>
      <c r="AM476" s="7">
        <v>20.350000000000001</v>
      </c>
      <c r="AN476" s="9">
        <v>0</v>
      </c>
      <c r="AO476" s="9">
        <v>1</v>
      </c>
      <c r="AP476" s="9">
        <v>0</v>
      </c>
      <c r="AQ476" s="9">
        <v>1</v>
      </c>
      <c r="AR476" s="9">
        <v>0</v>
      </c>
      <c r="AS476" s="9">
        <v>0</v>
      </c>
      <c r="AT476" s="8">
        <v>0</v>
      </c>
      <c r="AU476" s="9">
        <v>1</v>
      </c>
      <c r="AV476" s="31">
        <v>0</v>
      </c>
      <c r="AW476" s="9">
        <v>0</v>
      </c>
      <c r="AX476" s="9">
        <v>0</v>
      </c>
      <c r="AY476" s="31">
        <v>1</v>
      </c>
      <c r="AZ476" s="21">
        <v>2001</v>
      </c>
      <c r="BA476" s="23"/>
      <c r="BB476" s="39">
        <v>4.2699999999999995E-2</v>
      </c>
      <c r="BC476" s="39">
        <v>0.50719999999999998</v>
      </c>
      <c r="BD476" s="39">
        <v>0.33500000000000002</v>
      </c>
      <c r="BE476" s="59">
        <v>0.1152</v>
      </c>
      <c r="BF476" s="39">
        <v>0.43074865236748022</v>
      </c>
      <c r="BG476" s="59">
        <v>0.56925134763251983</v>
      </c>
      <c r="BM476" s="57">
        <v>1</v>
      </c>
      <c r="BN476" s="18">
        <v>0</v>
      </c>
      <c r="BO476">
        <v>1</v>
      </c>
      <c r="BP476" s="54">
        <v>0</v>
      </c>
      <c r="BQ476" s="53">
        <f t="shared" si="355"/>
        <v>0.80569999999999997</v>
      </c>
      <c r="BR476" s="54">
        <v>0.1943</v>
      </c>
      <c r="BT476" s="18"/>
      <c r="BU476">
        <v>0</v>
      </c>
      <c r="BV476" s="18">
        <v>1</v>
      </c>
      <c r="BW476" s="18" t="s">
        <v>285</v>
      </c>
      <c r="CD476" s="18"/>
      <c r="CG476" s="18"/>
      <c r="CJ476" s="25">
        <v>34.79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 s="18">
        <v>0</v>
      </c>
      <c r="CS476">
        <v>0</v>
      </c>
      <c r="CT476">
        <v>0</v>
      </c>
      <c r="CU476">
        <v>1</v>
      </c>
      <c r="CV476" s="18">
        <v>0</v>
      </c>
      <c r="CW476">
        <v>0</v>
      </c>
      <c r="CX476">
        <v>0</v>
      </c>
      <c r="CY476">
        <v>0</v>
      </c>
      <c r="CZ476">
        <v>0</v>
      </c>
      <c r="DA476" s="18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18">
        <v>0</v>
      </c>
      <c r="DN476" s="18"/>
      <c r="DS476" s="43" t="s">
        <v>397</v>
      </c>
    </row>
    <row r="477" spans="1:123" x14ac:dyDescent="0.25">
      <c r="A477">
        <v>476</v>
      </c>
      <c r="B477">
        <v>29</v>
      </c>
      <c r="C477" s="25" t="s">
        <v>623</v>
      </c>
      <c r="D477" s="12">
        <v>2.9595585437330874</v>
      </c>
      <c r="E477" s="14">
        <v>0.52781935811800285</v>
      </c>
      <c r="F477" s="7">
        <v>5.6071428571428568</v>
      </c>
      <c r="G477" s="7">
        <f t="shared" si="343"/>
        <v>2.4317391856150845</v>
      </c>
      <c r="H477" s="16">
        <f t="shared" si="344"/>
        <v>3.4873779018510902</v>
      </c>
      <c r="I477" s="11">
        <f t="shared" si="345"/>
        <v>6.5039308263637657E-2</v>
      </c>
      <c r="J477" s="39">
        <f t="shared" si="346"/>
        <v>1.1599367078865316E-2</v>
      </c>
      <c r="K477" s="39">
        <f t="shared" si="347"/>
        <v>86.211600443446173</v>
      </c>
      <c r="L477" s="39">
        <f t="shared" si="348"/>
        <v>5.3439941184772341E-2</v>
      </c>
      <c r="M477" s="39">
        <f t="shared" si="349"/>
        <v>7.6638675342502974E-2</v>
      </c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>
        <v>1</v>
      </c>
      <c r="AB477" s="9">
        <v>0</v>
      </c>
      <c r="AC477" s="8">
        <v>0</v>
      </c>
      <c r="AD477" s="9">
        <v>0</v>
      </c>
      <c r="AE477" s="9">
        <v>0</v>
      </c>
      <c r="AF477" s="9">
        <v>0</v>
      </c>
      <c r="AG477" s="9">
        <v>1</v>
      </c>
      <c r="AH477" s="8">
        <v>7408</v>
      </c>
      <c r="AI477" s="9">
        <v>6</v>
      </c>
      <c r="AJ477" s="9">
        <f t="shared" si="351"/>
        <v>7401</v>
      </c>
      <c r="AL477" s="7">
        <v>8.3000000000000007</v>
      </c>
      <c r="AM477" s="7">
        <v>20.41</v>
      </c>
      <c r="AN477" s="9">
        <v>0</v>
      </c>
      <c r="AO477" s="9">
        <v>1</v>
      </c>
      <c r="AP477" s="9">
        <v>0</v>
      </c>
      <c r="AQ477" s="9">
        <v>1</v>
      </c>
      <c r="AR477" s="9">
        <v>0</v>
      </c>
      <c r="AS477" s="9">
        <v>0</v>
      </c>
      <c r="AT477" s="8">
        <v>0</v>
      </c>
      <c r="AU477" s="9">
        <v>1</v>
      </c>
      <c r="AV477" s="31">
        <v>0</v>
      </c>
      <c r="AW477" s="9">
        <v>0</v>
      </c>
      <c r="AX477" s="9">
        <v>0</v>
      </c>
      <c r="AY477" s="31">
        <v>1</v>
      </c>
      <c r="AZ477" s="21">
        <v>2006</v>
      </c>
      <c r="BA477" s="23"/>
      <c r="BB477" s="39">
        <v>3.5000000000000003E-2</v>
      </c>
      <c r="BC477" s="39">
        <v>0.44450000000000001</v>
      </c>
      <c r="BD477" s="39">
        <v>0.37890000000000001</v>
      </c>
      <c r="BE477" s="59">
        <v>0.14150000000000001</v>
      </c>
      <c r="BF477" s="39">
        <v>0.4185962674287485</v>
      </c>
      <c r="BG477" s="59">
        <v>0.58140373257125155</v>
      </c>
      <c r="BM477" s="57">
        <v>1</v>
      </c>
      <c r="BN477" s="18">
        <v>0</v>
      </c>
      <c r="BO477">
        <v>1</v>
      </c>
      <c r="BP477" s="54">
        <v>0</v>
      </c>
      <c r="BQ477" s="53">
        <f t="shared" ref="BQ477:BQ481" si="356">1-BR477</f>
        <v>0.72070000000000001</v>
      </c>
      <c r="BR477" s="54">
        <v>0.27929999999999999</v>
      </c>
      <c r="BT477" s="18"/>
      <c r="BU477">
        <v>0</v>
      </c>
      <c r="BV477" s="18">
        <v>1</v>
      </c>
      <c r="BW477" s="18" t="s">
        <v>285</v>
      </c>
      <c r="CD477" s="18"/>
      <c r="CG477" s="18"/>
      <c r="CJ477" s="25">
        <v>35.299999999999997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 s="18">
        <v>0</v>
      </c>
      <c r="CS477">
        <v>0</v>
      </c>
      <c r="CT477">
        <v>0</v>
      </c>
      <c r="CU477">
        <v>1</v>
      </c>
      <c r="CV477" s="18">
        <v>0</v>
      </c>
      <c r="CW477">
        <v>0</v>
      </c>
      <c r="CX477">
        <v>0</v>
      </c>
      <c r="CY477">
        <v>0</v>
      </c>
      <c r="CZ477">
        <v>0</v>
      </c>
      <c r="DA477" s="18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18">
        <v>0</v>
      </c>
      <c r="DN477" s="18"/>
      <c r="DS477" s="43" t="s">
        <v>397</v>
      </c>
    </row>
    <row r="478" spans="1:123" x14ac:dyDescent="0.25">
      <c r="A478">
        <v>477</v>
      </c>
      <c r="B478">
        <v>29</v>
      </c>
      <c r="C478" s="25" t="s">
        <v>623</v>
      </c>
      <c r="D478" s="12">
        <v>5.9686029727814338</v>
      </c>
      <c r="E478" s="14">
        <v>0.3333251223891901</v>
      </c>
      <c r="F478" s="7">
        <v>17.906249999999996</v>
      </c>
      <c r="G478" s="7">
        <f t="shared" si="343"/>
        <v>5.635277850392244</v>
      </c>
      <c r="H478" s="16">
        <f t="shared" si="344"/>
        <v>6.3019280951706236</v>
      </c>
      <c r="I478" s="11">
        <f t="shared" si="345"/>
        <v>0.20377459718790983</v>
      </c>
      <c r="J478" s="39">
        <f t="shared" si="346"/>
        <v>1.1380082216427776E-2</v>
      </c>
      <c r="K478" s="39">
        <f t="shared" si="347"/>
        <v>87.872827364677988</v>
      </c>
      <c r="L478" s="39">
        <f t="shared" si="348"/>
        <v>0.19239451497148205</v>
      </c>
      <c r="M478" s="39">
        <f t="shared" si="349"/>
        <v>0.21515467940433761</v>
      </c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>
        <v>1</v>
      </c>
      <c r="AB478" s="9">
        <v>0</v>
      </c>
      <c r="AC478" s="8">
        <v>0</v>
      </c>
      <c r="AD478" s="9">
        <v>0</v>
      </c>
      <c r="AE478" s="9">
        <v>0</v>
      </c>
      <c r="AF478" s="9">
        <v>0</v>
      </c>
      <c r="AG478" s="9">
        <v>1</v>
      </c>
      <c r="AH478" s="8">
        <v>7408</v>
      </c>
      <c r="AI478" s="9">
        <v>6</v>
      </c>
      <c r="AJ478" s="9">
        <f t="shared" si="351"/>
        <v>7401</v>
      </c>
      <c r="AL478" s="7">
        <v>8.3000000000000007</v>
      </c>
      <c r="AM478" s="7">
        <v>20.41</v>
      </c>
      <c r="AN478" s="9">
        <v>0</v>
      </c>
      <c r="AO478" s="9">
        <v>1</v>
      </c>
      <c r="AP478" s="9">
        <v>0</v>
      </c>
      <c r="AQ478" s="9">
        <v>1</v>
      </c>
      <c r="AR478" s="9">
        <v>0</v>
      </c>
      <c r="AS478" s="9">
        <v>0</v>
      </c>
      <c r="AT478" s="8">
        <v>0</v>
      </c>
      <c r="AU478" s="9">
        <v>1</v>
      </c>
      <c r="AV478" s="31">
        <v>0</v>
      </c>
      <c r="AW478" s="9">
        <v>0</v>
      </c>
      <c r="AX478" s="9">
        <v>0</v>
      </c>
      <c r="AY478" s="31">
        <v>1</v>
      </c>
      <c r="AZ478" s="21">
        <v>2006</v>
      </c>
      <c r="BA478" s="23"/>
      <c r="BB478" s="39">
        <v>3.5000000000000003E-2</v>
      </c>
      <c r="BC478" s="39">
        <v>0.44450000000000001</v>
      </c>
      <c r="BD478" s="39">
        <v>0.37890000000000001</v>
      </c>
      <c r="BE478" s="59">
        <v>0.14150000000000001</v>
      </c>
      <c r="BF478" s="39">
        <v>0.4185962674287485</v>
      </c>
      <c r="BG478" s="59">
        <v>0.58140373257125155</v>
      </c>
      <c r="BM478" s="57">
        <v>1</v>
      </c>
      <c r="BN478" s="18">
        <v>0</v>
      </c>
      <c r="BO478">
        <v>1</v>
      </c>
      <c r="BP478" s="54">
        <v>0</v>
      </c>
      <c r="BQ478" s="53">
        <f t="shared" si="356"/>
        <v>0.72070000000000001</v>
      </c>
      <c r="BR478" s="54">
        <v>0.27929999999999999</v>
      </c>
      <c r="BT478" s="18"/>
      <c r="BU478">
        <v>0</v>
      </c>
      <c r="BV478" s="18">
        <v>1</v>
      </c>
      <c r="BW478" s="18" t="s">
        <v>285</v>
      </c>
      <c r="CD478" s="18"/>
      <c r="CG478" s="18"/>
      <c r="CJ478" s="25">
        <v>35.299999999999997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 s="18">
        <v>0</v>
      </c>
      <c r="CS478">
        <v>0</v>
      </c>
      <c r="CT478">
        <v>0</v>
      </c>
      <c r="CU478">
        <v>1</v>
      </c>
      <c r="CV478" s="18">
        <v>0</v>
      </c>
      <c r="CW478">
        <v>0</v>
      </c>
      <c r="CX478">
        <v>0</v>
      </c>
      <c r="CY478">
        <v>0</v>
      </c>
      <c r="CZ478">
        <v>0</v>
      </c>
      <c r="DA478" s="18">
        <v>0</v>
      </c>
      <c r="DB478">
        <v>0</v>
      </c>
      <c r="DC478">
        <v>0</v>
      </c>
      <c r="DD478">
        <v>1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 s="18">
        <v>0</v>
      </c>
      <c r="DN478" s="18"/>
      <c r="DS478" s="43" t="s">
        <v>397</v>
      </c>
    </row>
    <row r="479" spans="1:123" s="69" customFormat="1" x14ac:dyDescent="0.25">
      <c r="A479" s="69">
        <v>478</v>
      </c>
      <c r="B479" s="69">
        <v>29</v>
      </c>
      <c r="C479" s="70" t="s">
        <v>623</v>
      </c>
      <c r="D479" s="71">
        <v>8.6632090658934402</v>
      </c>
      <c r="E479" s="72">
        <v>0.28665029997441527</v>
      </c>
      <c r="F479" s="73">
        <v>30.222222222222225</v>
      </c>
      <c r="G479" s="73">
        <f t="shared" si="343"/>
        <v>8.3765587659190253</v>
      </c>
      <c r="H479" s="74">
        <f t="shared" si="344"/>
        <v>8.9498593658678551</v>
      </c>
      <c r="I479" s="75">
        <f t="shared" si="345"/>
        <v>0.33144493664839791</v>
      </c>
      <c r="J479" s="76">
        <f t="shared" si="346"/>
        <v>1.0966928050866107E-2</v>
      </c>
      <c r="K479" s="76">
        <f t="shared" si="347"/>
        <v>91.183237034278307</v>
      </c>
      <c r="L479" s="76">
        <f t="shared" si="348"/>
        <v>0.32047800859753178</v>
      </c>
      <c r="M479" s="76">
        <f t="shared" si="349"/>
        <v>0.34241186469926405</v>
      </c>
      <c r="N479" s="77"/>
      <c r="O479" s="78"/>
      <c r="P479" s="79"/>
      <c r="Q479" s="79"/>
      <c r="R479" s="78"/>
      <c r="S479" s="79"/>
      <c r="T479" s="79"/>
      <c r="U479" s="78"/>
      <c r="V479" s="79"/>
      <c r="W479" s="79"/>
      <c r="X479" s="79"/>
      <c r="Y479" s="78"/>
      <c r="Z479" s="79"/>
      <c r="AA479" s="78">
        <v>1</v>
      </c>
      <c r="AB479" s="79">
        <v>0</v>
      </c>
      <c r="AC479" s="78">
        <v>0</v>
      </c>
      <c r="AD479" s="79">
        <v>0</v>
      </c>
      <c r="AE479" s="79">
        <v>0</v>
      </c>
      <c r="AF479" s="79">
        <v>0</v>
      </c>
      <c r="AG479" s="79">
        <v>1</v>
      </c>
      <c r="AH479" s="78">
        <v>7408</v>
      </c>
      <c r="AI479" s="79">
        <v>6</v>
      </c>
      <c r="AJ479" s="79">
        <f t="shared" si="351"/>
        <v>7401</v>
      </c>
      <c r="AK479" s="79"/>
      <c r="AL479" s="73">
        <v>8.3000000000000007</v>
      </c>
      <c r="AM479" s="73">
        <v>20.41</v>
      </c>
      <c r="AN479" s="79">
        <v>0</v>
      </c>
      <c r="AO479" s="79">
        <v>1</v>
      </c>
      <c r="AP479" s="79">
        <v>0</v>
      </c>
      <c r="AQ479" s="79">
        <v>1</v>
      </c>
      <c r="AR479" s="79">
        <v>0</v>
      </c>
      <c r="AS479" s="79">
        <v>0</v>
      </c>
      <c r="AT479" s="78">
        <v>0</v>
      </c>
      <c r="AU479" s="79">
        <v>1</v>
      </c>
      <c r="AV479" s="80">
        <v>0</v>
      </c>
      <c r="AW479" s="79">
        <v>0</v>
      </c>
      <c r="AX479" s="79">
        <v>0</v>
      </c>
      <c r="AY479" s="80">
        <v>1</v>
      </c>
      <c r="AZ479" s="81">
        <v>2006</v>
      </c>
      <c r="BA479" s="82"/>
      <c r="BB479" s="76">
        <v>3.5000000000000003E-2</v>
      </c>
      <c r="BC479" s="76">
        <v>0.44450000000000001</v>
      </c>
      <c r="BD479" s="76">
        <v>0.37890000000000001</v>
      </c>
      <c r="BE479" s="83">
        <v>0.14150000000000001</v>
      </c>
      <c r="BF479" s="76">
        <v>0.4185962674287485</v>
      </c>
      <c r="BG479" s="83">
        <v>0.58140373257125155</v>
      </c>
      <c r="BH479" s="76"/>
      <c r="BI479" s="76"/>
      <c r="BJ479" s="76"/>
      <c r="BK479" s="76"/>
      <c r="BL479" s="76"/>
      <c r="BM479" s="84">
        <v>1</v>
      </c>
      <c r="BN479" s="85">
        <v>0</v>
      </c>
      <c r="BO479" s="69">
        <v>1</v>
      </c>
      <c r="BP479" s="86">
        <v>0</v>
      </c>
      <c r="BQ479" s="88">
        <f t="shared" si="356"/>
        <v>0.72070000000000001</v>
      </c>
      <c r="BR479" s="86">
        <v>0.27929999999999999</v>
      </c>
      <c r="BT479" s="85"/>
      <c r="BU479" s="69">
        <v>0</v>
      </c>
      <c r="BV479" s="85">
        <v>1</v>
      </c>
      <c r="BW479" s="85" t="s">
        <v>285</v>
      </c>
      <c r="CD479" s="85"/>
      <c r="CG479" s="85"/>
      <c r="CJ479" s="70">
        <v>35.299999999999997</v>
      </c>
      <c r="CK479" s="69">
        <v>1</v>
      </c>
      <c r="CL479" s="69">
        <v>0</v>
      </c>
      <c r="CM479" s="69">
        <v>0</v>
      </c>
      <c r="CN479" s="69">
        <v>0</v>
      </c>
      <c r="CO479" s="69">
        <v>0</v>
      </c>
      <c r="CP479" s="69">
        <v>0</v>
      </c>
      <c r="CQ479" s="69">
        <v>0</v>
      </c>
      <c r="CR479" s="85">
        <v>0</v>
      </c>
      <c r="CS479" s="69">
        <v>0</v>
      </c>
      <c r="CT479" s="69">
        <v>0</v>
      </c>
      <c r="CU479" s="69">
        <v>1</v>
      </c>
      <c r="CV479" s="85">
        <v>0</v>
      </c>
      <c r="CW479" s="69">
        <v>0</v>
      </c>
      <c r="CX479" s="69">
        <v>0</v>
      </c>
      <c r="CY479" s="69">
        <v>0</v>
      </c>
      <c r="CZ479" s="69">
        <v>0</v>
      </c>
      <c r="DA479" s="85">
        <v>0</v>
      </c>
      <c r="DB479" s="69">
        <v>0</v>
      </c>
      <c r="DC479" s="69">
        <v>0</v>
      </c>
      <c r="DD479" s="69">
        <v>1</v>
      </c>
      <c r="DE479" s="69">
        <v>1</v>
      </c>
      <c r="DF479" s="69">
        <v>0</v>
      </c>
      <c r="DG479" s="69">
        <v>0</v>
      </c>
      <c r="DH479" s="69">
        <v>0</v>
      </c>
      <c r="DI479" s="69">
        <v>0</v>
      </c>
      <c r="DJ479" s="69">
        <v>0</v>
      </c>
      <c r="DK479" s="69">
        <v>0</v>
      </c>
      <c r="DL479" s="85">
        <v>0</v>
      </c>
      <c r="DN479" s="85"/>
      <c r="DR479" s="70"/>
      <c r="DS479" s="87" t="s">
        <v>397</v>
      </c>
    </row>
    <row r="480" spans="1:123" x14ac:dyDescent="0.25">
      <c r="A480">
        <v>479</v>
      </c>
      <c r="B480">
        <v>30</v>
      </c>
      <c r="C480" s="25" t="s">
        <v>112</v>
      </c>
      <c r="D480" s="12">
        <v>6.94</v>
      </c>
      <c r="E480" s="14">
        <v>0.59</v>
      </c>
      <c r="F480" s="7">
        <f t="shared" ref="F480:F489" si="357">D480/E480</f>
        <v>11.76271186440678</v>
      </c>
      <c r="G480" s="7">
        <f t="shared" si="343"/>
        <v>6.3500000000000005</v>
      </c>
      <c r="H480" s="16">
        <f t="shared" si="344"/>
        <v>7.53</v>
      </c>
      <c r="I480" s="11">
        <f t="shared" ref="I480:I482" si="358">IFERROR(F480/SQRT(F480^2+AJ480), "X")</f>
        <v>0.23963844097900014</v>
      </c>
      <c r="J480" s="39">
        <f t="shared" ref="J480:J482" si="359">IFERROR(SQRT((1-I480^2)/AJ480), "X")</f>
        <v>2.037272048668733E-2</v>
      </c>
      <c r="K480" s="39">
        <f t="shared" ref="K480:K482" si="360">IFERROR(1/J480, "X")</f>
        <v>49.08524615813856</v>
      </c>
      <c r="L480" s="39">
        <f t="shared" ref="L480:L482" si="361">IFERROR(I480-J480, "X")</f>
        <v>0.2192657204923128</v>
      </c>
      <c r="M480" s="39">
        <f t="shared" ref="M480:M482" si="362">IFERROR(I480+J480, "X")</f>
        <v>0.26001116146568748</v>
      </c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>
        <v>0</v>
      </c>
      <c r="AB480" s="9">
        <v>1</v>
      </c>
      <c r="AC480" s="8">
        <v>0</v>
      </c>
      <c r="AD480" s="9">
        <v>0</v>
      </c>
      <c r="AE480" s="9">
        <v>1</v>
      </c>
      <c r="AF480" s="9">
        <v>0</v>
      </c>
      <c r="AG480" s="9">
        <v>0</v>
      </c>
      <c r="AH480" s="8">
        <v>2276</v>
      </c>
      <c r="AI480" s="9">
        <v>4</v>
      </c>
      <c r="AJ480" s="9">
        <f t="shared" si="351"/>
        <v>2271</v>
      </c>
      <c r="AL480" s="7">
        <v>13.2</v>
      </c>
      <c r="AM480" s="7">
        <f>CJ390-AL390-6</f>
        <v>19.479700000000001</v>
      </c>
      <c r="AN480" s="9">
        <v>1</v>
      </c>
      <c r="AO480" s="9">
        <v>0</v>
      </c>
      <c r="AP480" s="9">
        <v>0</v>
      </c>
      <c r="AQ480" s="9">
        <v>0</v>
      </c>
      <c r="AR480" s="9">
        <v>0</v>
      </c>
      <c r="AS480" s="9">
        <v>1</v>
      </c>
      <c r="AT480" s="8">
        <v>0</v>
      </c>
      <c r="AU480" s="9">
        <v>1</v>
      </c>
      <c r="AV480" s="31">
        <v>0</v>
      </c>
      <c r="AW480" s="9">
        <v>1</v>
      </c>
      <c r="AX480" s="9">
        <v>0</v>
      </c>
      <c r="AY480" s="31">
        <v>0</v>
      </c>
      <c r="AZ480" s="21">
        <v>2006</v>
      </c>
      <c r="BA480" s="23"/>
      <c r="BB480" s="39">
        <v>0</v>
      </c>
      <c r="BC480" s="39">
        <v>7.0000000000000001E-3</v>
      </c>
      <c r="BD480" s="39">
        <f t="shared" ref="BD480:BD489" si="363">1-BB480-BC480-BE480</f>
        <v>0.59399999999999997</v>
      </c>
      <c r="BE480" s="59">
        <v>0.39900000000000002</v>
      </c>
      <c r="BF480" s="39" t="s">
        <v>433</v>
      </c>
      <c r="BG480" s="59" t="s">
        <v>433</v>
      </c>
      <c r="BM480" s="57">
        <v>1</v>
      </c>
      <c r="BN480" s="18">
        <v>0</v>
      </c>
      <c r="BO480">
        <v>0.59599999999999997</v>
      </c>
      <c r="BP480" s="54">
        <f>1-BO480</f>
        <v>0.40400000000000003</v>
      </c>
      <c r="BQ480" s="53">
        <f t="shared" si="356"/>
        <v>0.64400000000000002</v>
      </c>
      <c r="BR480" s="54">
        <v>0.35599999999999998</v>
      </c>
      <c r="BT480" s="18"/>
      <c r="BU480" t="s">
        <v>433</v>
      </c>
      <c r="BV480" s="18" t="s">
        <v>433</v>
      </c>
      <c r="BW480" s="18" t="s">
        <v>111</v>
      </c>
      <c r="CD480" s="18"/>
      <c r="CG480" s="18"/>
      <c r="CJ480" s="25">
        <v>41.8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 s="18">
        <v>0</v>
      </c>
      <c r="CS480">
        <v>0</v>
      </c>
      <c r="CT480">
        <v>0</v>
      </c>
      <c r="CU480">
        <v>1</v>
      </c>
      <c r="CV480" s="18">
        <v>0</v>
      </c>
      <c r="CW480">
        <v>0</v>
      </c>
      <c r="CX480">
        <v>0</v>
      </c>
      <c r="CY480">
        <v>0</v>
      </c>
      <c r="CZ480">
        <v>0</v>
      </c>
      <c r="DA480" s="18">
        <v>0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 s="18">
        <v>0</v>
      </c>
      <c r="DN480" s="18"/>
      <c r="DS480" s="43" t="s">
        <v>397</v>
      </c>
    </row>
    <row r="481" spans="1:123" x14ac:dyDescent="0.25">
      <c r="A481">
        <v>480</v>
      </c>
      <c r="B481">
        <v>30</v>
      </c>
      <c r="C481" s="25" t="s">
        <v>112</v>
      </c>
      <c r="D481" s="12">
        <v>8.19</v>
      </c>
      <c r="E481" s="14">
        <v>0.77</v>
      </c>
      <c r="F481" s="7">
        <f t="shared" si="357"/>
        <v>10.636363636363635</v>
      </c>
      <c r="G481" s="7">
        <f t="shared" si="343"/>
        <v>7.42</v>
      </c>
      <c r="H481" s="16">
        <f t="shared" si="344"/>
        <v>8.9599999999999991</v>
      </c>
      <c r="I481" s="11">
        <f t="shared" si="358"/>
        <v>0.27778360252890461</v>
      </c>
      <c r="J481" s="39">
        <f t="shared" si="359"/>
        <v>2.6116407075367106E-2</v>
      </c>
      <c r="K481" s="39">
        <f t="shared" si="360"/>
        <v>38.290106181688223</v>
      </c>
      <c r="L481" s="39">
        <f t="shared" si="361"/>
        <v>0.2516671954535375</v>
      </c>
      <c r="M481" s="39">
        <f t="shared" si="362"/>
        <v>0.30390000960427171</v>
      </c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>
        <v>0</v>
      </c>
      <c r="AB481" s="9">
        <v>1</v>
      </c>
      <c r="AC481" s="8">
        <v>0</v>
      </c>
      <c r="AD481" s="9">
        <v>0</v>
      </c>
      <c r="AE481" s="9">
        <v>1</v>
      </c>
      <c r="AF481" s="9">
        <v>0</v>
      </c>
      <c r="AG481" s="9">
        <v>0</v>
      </c>
      <c r="AH481" s="8">
        <v>1357</v>
      </c>
      <c r="AI481" s="9">
        <v>3</v>
      </c>
      <c r="AJ481" s="9">
        <f t="shared" si="351"/>
        <v>1353</v>
      </c>
      <c r="AL481" s="7">
        <v>12.9</v>
      </c>
      <c r="AM481" s="7">
        <f t="shared" ref="AM481:AM489" si="364">CJ391-AL391-6</f>
        <v>19.479700000000001</v>
      </c>
      <c r="AN481" s="9">
        <v>1</v>
      </c>
      <c r="AO481" s="9">
        <v>0</v>
      </c>
      <c r="AP481" s="9">
        <v>0</v>
      </c>
      <c r="AQ481" s="9">
        <v>0</v>
      </c>
      <c r="AR481" s="9">
        <v>0</v>
      </c>
      <c r="AS481" s="9">
        <v>1</v>
      </c>
      <c r="AT481" s="8">
        <v>0</v>
      </c>
      <c r="AU481" s="9">
        <v>1</v>
      </c>
      <c r="AV481" s="31">
        <v>0</v>
      </c>
      <c r="AW481" s="9">
        <v>1</v>
      </c>
      <c r="AX481" s="9">
        <v>0</v>
      </c>
      <c r="AY481" s="31">
        <v>0</v>
      </c>
      <c r="AZ481" s="21">
        <v>2006</v>
      </c>
      <c r="BA481" s="23"/>
      <c r="BB481" s="39">
        <v>0</v>
      </c>
      <c r="BC481" s="39">
        <v>7.0000000000000001E-3</v>
      </c>
      <c r="BD481" s="39">
        <f t="shared" si="363"/>
        <v>0.65100000000000002</v>
      </c>
      <c r="BE481" s="59">
        <v>0.34200000000000003</v>
      </c>
      <c r="BF481" s="39" t="s">
        <v>433</v>
      </c>
      <c r="BG481" s="59" t="s">
        <v>433</v>
      </c>
      <c r="BM481" s="57">
        <v>1</v>
      </c>
      <c r="BN481" s="18">
        <v>0</v>
      </c>
      <c r="BO481">
        <v>1</v>
      </c>
      <c r="BP481" s="54">
        <v>0</v>
      </c>
      <c r="BQ481" s="53">
        <f t="shared" si="356"/>
        <v>0.64400000000000002</v>
      </c>
      <c r="BR481" s="54">
        <v>0.35599999999999998</v>
      </c>
      <c r="BT481" s="18"/>
      <c r="BU481" t="s">
        <v>433</v>
      </c>
      <c r="BV481" s="18" t="s">
        <v>433</v>
      </c>
      <c r="BW481" s="18" t="s">
        <v>111</v>
      </c>
      <c r="CD481" s="18"/>
      <c r="CG481" s="18"/>
      <c r="CJ481" s="25">
        <v>41.6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 s="18">
        <v>0</v>
      </c>
      <c r="CS481">
        <v>0</v>
      </c>
      <c r="CT481">
        <v>0</v>
      </c>
      <c r="CU481">
        <v>1</v>
      </c>
      <c r="CV481" s="18">
        <v>0</v>
      </c>
      <c r="CW481">
        <v>0</v>
      </c>
      <c r="CX481">
        <v>0</v>
      </c>
      <c r="CY481">
        <v>0</v>
      </c>
      <c r="CZ481">
        <v>0</v>
      </c>
      <c r="DA481" s="18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18">
        <v>0</v>
      </c>
      <c r="DN481" s="18"/>
      <c r="DS481" s="43" t="s">
        <v>397</v>
      </c>
    </row>
    <row r="482" spans="1:123" x14ac:dyDescent="0.25">
      <c r="A482">
        <v>481</v>
      </c>
      <c r="B482">
        <v>30</v>
      </c>
      <c r="C482" s="25" t="s">
        <v>112</v>
      </c>
      <c r="D482" s="12">
        <v>5.09</v>
      </c>
      <c r="E482" s="14">
        <v>0.88</v>
      </c>
      <c r="F482" s="7">
        <f t="shared" si="357"/>
        <v>5.7840909090909092</v>
      </c>
      <c r="G482" s="7">
        <f t="shared" si="343"/>
        <v>4.21</v>
      </c>
      <c r="H482" s="16">
        <f t="shared" si="344"/>
        <v>5.97</v>
      </c>
      <c r="I482" s="11">
        <f t="shared" si="358"/>
        <v>0.1878134035333307</v>
      </c>
      <c r="J482" s="39">
        <f t="shared" si="359"/>
        <v>3.2470686661951083E-2</v>
      </c>
      <c r="K482" s="39">
        <f t="shared" si="360"/>
        <v>30.797008095667803</v>
      </c>
      <c r="L482" s="39">
        <f t="shared" si="361"/>
        <v>0.15534271687137963</v>
      </c>
      <c r="M482" s="39">
        <f t="shared" si="362"/>
        <v>0.22028409019528178</v>
      </c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>
        <v>0</v>
      </c>
      <c r="AB482" s="9">
        <v>1</v>
      </c>
      <c r="AC482" s="8">
        <v>0</v>
      </c>
      <c r="AD482" s="9">
        <v>0</v>
      </c>
      <c r="AE482" s="9">
        <v>1</v>
      </c>
      <c r="AF482" s="9">
        <v>0</v>
      </c>
      <c r="AG482" s="9">
        <v>0</v>
      </c>
      <c r="AH482" s="8">
        <v>919</v>
      </c>
      <c r="AI482" s="9">
        <v>3</v>
      </c>
      <c r="AJ482" s="9">
        <f t="shared" si="351"/>
        <v>915</v>
      </c>
      <c r="AL482" s="7">
        <v>13.6</v>
      </c>
      <c r="AM482" s="7">
        <f t="shared" si="364"/>
        <v>19.479700000000001</v>
      </c>
      <c r="AN482" s="9">
        <v>1</v>
      </c>
      <c r="AO482" s="9">
        <v>0</v>
      </c>
      <c r="AP482" s="9">
        <v>0</v>
      </c>
      <c r="AQ482" s="9">
        <v>0</v>
      </c>
      <c r="AR482" s="9">
        <v>0</v>
      </c>
      <c r="AS482" s="9">
        <v>1</v>
      </c>
      <c r="AT482" s="8">
        <v>0</v>
      </c>
      <c r="AU482" s="9">
        <v>1</v>
      </c>
      <c r="AV482" s="31">
        <v>0</v>
      </c>
      <c r="AW482" s="9">
        <v>1</v>
      </c>
      <c r="AX482" s="9">
        <v>0</v>
      </c>
      <c r="AY482" s="31">
        <v>0</v>
      </c>
      <c r="AZ482" s="21">
        <v>2006</v>
      </c>
      <c r="BA482" s="23"/>
      <c r="BB482" s="39">
        <v>0</v>
      </c>
      <c r="BC482" s="39">
        <v>5.0000000000000001E-3</v>
      </c>
      <c r="BD482" s="39">
        <f t="shared" si="363"/>
        <v>0.51200000000000001</v>
      </c>
      <c r="BE482" s="59">
        <v>0.48299999999999998</v>
      </c>
      <c r="BF482" s="39" t="s">
        <v>433</v>
      </c>
      <c r="BG482" s="59" t="s">
        <v>433</v>
      </c>
      <c r="BM482" s="57">
        <v>1</v>
      </c>
      <c r="BN482" s="18">
        <v>0</v>
      </c>
      <c r="BO482">
        <v>0</v>
      </c>
      <c r="BP482" s="54">
        <v>1</v>
      </c>
      <c r="BQ482" s="53">
        <f t="shared" ref="BQ482:BQ489" si="365">1-BR482</f>
        <v>0.64400000000000002</v>
      </c>
      <c r="BR482" s="54">
        <v>0.35599999999999998</v>
      </c>
      <c r="BT482" s="18"/>
      <c r="BU482" t="s">
        <v>433</v>
      </c>
      <c r="BV482" s="18" t="s">
        <v>433</v>
      </c>
      <c r="BW482" s="18" t="s">
        <v>111</v>
      </c>
      <c r="CD482" s="18"/>
      <c r="CG482" s="18"/>
      <c r="CJ482" s="25">
        <v>42.2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 s="18">
        <v>0</v>
      </c>
      <c r="CS482">
        <v>0</v>
      </c>
      <c r="CT482">
        <v>0</v>
      </c>
      <c r="CU482">
        <v>1</v>
      </c>
      <c r="CV482" s="18">
        <v>0</v>
      </c>
      <c r="CW482">
        <v>0</v>
      </c>
      <c r="CX482">
        <v>0</v>
      </c>
      <c r="CY482">
        <v>0</v>
      </c>
      <c r="CZ482">
        <v>0</v>
      </c>
      <c r="DA482" s="18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18">
        <v>0</v>
      </c>
      <c r="DN482" s="18"/>
      <c r="DS482" s="43" t="s">
        <v>397</v>
      </c>
    </row>
    <row r="483" spans="1:123" x14ac:dyDescent="0.25">
      <c r="A483">
        <v>482</v>
      </c>
      <c r="B483">
        <v>30</v>
      </c>
      <c r="C483" s="25" t="s">
        <v>112</v>
      </c>
      <c r="D483" s="12">
        <v>6.8</v>
      </c>
      <c r="E483" s="14">
        <v>0.6</v>
      </c>
      <c r="F483" s="7">
        <f t="shared" si="357"/>
        <v>11.333333333333334</v>
      </c>
      <c r="G483" s="7">
        <f t="shared" si="343"/>
        <v>6.2</v>
      </c>
      <c r="H483" s="16">
        <f t="shared" si="344"/>
        <v>7.3999999999999995</v>
      </c>
      <c r="I483" s="11">
        <f t="shared" ref="I483:I485" si="366">IFERROR(F483/SQRT(F483^2+AJ483), "X")</f>
        <v>0.23189964848373007</v>
      </c>
      <c r="J483" s="39">
        <f t="shared" ref="J483:J485" si="367">IFERROR(SQRT((1-I483^2)/AJ483), "X")</f>
        <v>2.0461733689740885E-2</v>
      </c>
      <c r="K483" s="39">
        <f t="shared" ref="K483:K485" si="368">IFERROR(1/J483, "X")</f>
        <v>48.87171415496335</v>
      </c>
      <c r="L483" s="39">
        <f t="shared" ref="L483:L485" si="369">IFERROR(I483-J483, "X")</f>
        <v>0.21143791479398918</v>
      </c>
      <c r="M483" s="39">
        <f t="shared" ref="M483:M485" si="370">IFERROR(I483+J483, "X")</f>
        <v>0.25236138217347093</v>
      </c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>
        <v>0</v>
      </c>
      <c r="AB483" s="9">
        <v>1</v>
      </c>
      <c r="AC483" s="8">
        <v>0</v>
      </c>
      <c r="AD483" s="9">
        <v>0</v>
      </c>
      <c r="AE483" s="9">
        <v>1</v>
      </c>
      <c r="AF483" s="9">
        <v>0</v>
      </c>
      <c r="AG483" s="9">
        <v>0</v>
      </c>
      <c r="AH483" s="8">
        <v>2276</v>
      </c>
      <c r="AI483" s="9">
        <v>15</v>
      </c>
      <c r="AJ483" s="9">
        <f t="shared" ref="AJ483:AJ490" si="371">AH483-AI483-1</f>
        <v>2260</v>
      </c>
      <c r="AL483" s="7">
        <v>13.2</v>
      </c>
      <c r="AM483" s="7">
        <f t="shared" si="364"/>
        <v>19.479700000000001</v>
      </c>
      <c r="AN483" s="9">
        <v>1</v>
      </c>
      <c r="AO483" s="9">
        <v>0</v>
      </c>
      <c r="AP483" s="9">
        <v>0</v>
      </c>
      <c r="AQ483" s="9">
        <v>0</v>
      </c>
      <c r="AR483" s="9">
        <v>0</v>
      </c>
      <c r="AS483" s="9">
        <v>1</v>
      </c>
      <c r="AT483" s="8">
        <v>0</v>
      </c>
      <c r="AU483" s="9">
        <v>1</v>
      </c>
      <c r="AV483" s="31">
        <v>0</v>
      </c>
      <c r="AW483" s="9">
        <v>1</v>
      </c>
      <c r="AX483" s="9">
        <v>0</v>
      </c>
      <c r="AY483" s="31">
        <v>0</v>
      </c>
      <c r="AZ483" s="21">
        <v>2006</v>
      </c>
      <c r="BA483" s="23"/>
      <c r="BB483" s="39">
        <v>0</v>
      </c>
      <c r="BC483" s="39">
        <v>7.0000000000000001E-3</v>
      </c>
      <c r="BD483" s="39">
        <f t="shared" si="363"/>
        <v>0.59399999999999997</v>
      </c>
      <c r="BE483" s="59">
        <v>0.39900000000000002</v>
      </c>
      <c r="BF483" s="39" t="s">
        <v>433</v>
      </c>
      <c r="BG483" s="59" t="s">
        <v>433</v>
      </c>
      <c r="BM483" s="57">
        <v>1</v>
      </c>
      <c r="BN483" s="18">
        <v>0</v>
      </c>
      <c r="BO483">
        <v>0.59599999999999997</v>
      </c>
      <c r="BP483" s="54">
        <f>1-BO483</f>
        <v>0.40400000000000003</v>
      </c>
      <c r="BQ483" s="53">
        <f t="shared" si="365"/>
        <v>0.64400000000000002</v>
      </c>
      <c r="BR483" s="54">
        <v>0.35599999999999998</v>
      </c>
      <c r="BT483" s="18"/>
      <c r="BU483" t="s">
        <v>433</v>
      </c>
      <c r="BV483" s="18" t="s">
        <v>433</v>
      </c>
      <c r="BW483" s="18" t="s">
        <v>111</v>
      </c>
      <c r="CD483" s="18"/>
      <c r="CG483" s="18"/>
      <c r="CJ483" s="25">
        <v>41.8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 s="18">
        <v>0</v>
      </c>
      <c r="CS483">
        <v>0</v>
      </c>
      <c r="CT483">
        <v>0</v>
      </c>
      <c r="CU483">
        <v>1</v>
      </c>
      <c r="CV483" s="18">
        <v>0</v>
      </c>
      <c r="CW483">
        <v>0</v>
      </c>
      <c r="CX483">
        <v>0</v>
      </c>
      <c r="CY483">
        <v>0</v>
      </c>
      <c r="CZ483">
        <v>0</v>
      </c>
      <c r="DA483" s="18">
        <v>0</v>
      </c>
      <c r="DB483">
        <v>1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 s="18">
        <v>1</v>
      </c>
      <c r="DN483" s="18"/>
      <c r="DS483" s="43" t="s">
        <v>397</v>
      </c>
    </row>
    <row r="484" spans="1:123" x14ac:dyDescent="0.25">
      <c r="A484">
        <v>483</v>
      </c>
      <c r="B484">
        <v>30</v>
      </c>
      <c r="C484" s="25" t="s">
        <v>112</v>
      </c>
      <c r="D484" s="12">
        <v>7.06</v>
      </c>
      <c r="E484" s="14">
        <v>0.78</v>
      </c>
      <c r="F484" s="7">
        <f t="shared" si="357"/>
        <v>9.0512820512820511</v>
      </c>
      <c r="G484" s="7">
        <f t="shared" si="343"/>
        <v>6.2799999999999994</v>
      </c>
      <c r="H484" s="16">
        <f t="shared" si="344"/>
        <v>7.84</v>
      </c>
      <c r="I484" s="11">
        <f t="shared" si="366"/>
        <v>0.23986475186127454</v>
      </c>
      <c r="J484" s="39">
        <f t="shared" si="367"/>
        <v>2.6500638307619565E-2</v>
      </c>
      <c r="K484" s="39">
        <f t="shared" si="368"/>
        <v>37.734940132082635</v>
      </c>
      <c r="L484" s="39">
        <f t="shared" si="369"/>
        <v>0.21336411355365498</v>
      </c>
      <c r="M484" s="39">
        <f t="shared" si="370"/>
        <v>0.2663653901688941</v>
      </c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>
        <v>0</v>
      </c>
      <c r="AB484" s="9">
        <v>1</v>
      </c>
      <c r="AC484" s="8">
        <v>0</v>
      </c>
      <c r="AD484" s="9">
        <v>0</v>
      </c>
      <c r="AE484" s="9">
        <v>1</v>
      </c>
      <c r="AF484" s="9">
        <v>0</v>
      </c>
      <c r="AG484" s="9">
        <v>0</v>
      </c>
      <c r="AH484" s="8">
        <v>1357</v>
      </c>
      <c r="AI484" s="9">
        <v>14</v>
      </c>
      <c r="AJ484" s="9">
        <f t="shared" si="371"/>
        <v>1342</v>
      </c>
      <c r="AL484" s="7">
        <v>12.9</v>
      </c>
      <c r="AM484" s="7">
        <f t="shared" si="364"/>
        <v>19.479700000000001</v>
      </c>
      <c r="AN484" s="9">
        <v>1</v>
      </c>
      <c r="AO484" s="9">
        <v>0</v>
      </c>
      <c r="AP484" s="9">
        <v>0</v>
      </c>
      <c r="AQ484" s="9">
        <v>0</v>
      </c>
      <c r="AR484" s="9">
        <v>0</v>
      </c>
      <c r="AS484" s="9">
        <v>1</v>
      </c>
      <c r="AT484" s="8">
        <v>0</v>
      </c>
      <c r="AU484" s="9">
        <v>1</v>
      </c>
      <c r="AV484" s="31">
        <v>0</v>
      </c>
      <c r="AW484" s="9">
        <v>1</v>
      </c>
      <c r="AX484" s="9">
        <v>0</v>
      </c>
      <c r="AY484" s="31">
        <v>0</v>
      </c>
      <c r="AZ484" s="21">
        <v>2006</v>
      </c>
      <c r="BA484" s="23"/>
      <c r="BB484" s="39">
        <v>0</v>
      </c>
      <c r="BC484" s="39">
        <v>7.0000000000000001E-3</v>
      </c>
      <c r="BD484" s="39">
        <f t="shared" si="363"/>
        <v>0.65100000000000002</v>
      </c>
      <c r="BE484" s="59">
        <v>0.34200000000000003</v>
      </c>
      <c r="BF484" s="39" t="s">
        <v>433</v>
      </c>
      <c r="BG484" s="59" t="s">
        <v>433</v>
      </c>
      <c r="BM484" s="57">
        <v>1</v>
      </c>
      <c r="BN484" s="18">
        <v>0</v>
      </c>
      <c r="BO484">
        <v>1</v>
      </c>
      <c r="BP484" s="54">
        <v>0</v>
      </c>
      <c r="BQ484" s="53">
        <f t="shared" si="365"/>
        <v>0.64400000000000002</v>
      </c>
      <c r="BR484" s="54">
        <v>0.35599999999999998</v>
      </c>
      <c r="BT484" s="18"/>
      <c r="BU484" t="s">
        <v>433</v>
      </c>
      <c r="BV484" s="18" t="s">
        <v>433</v>
      </c>
      <c r="BW484" s="18" t="s">
        <v>111</v>
      </c>
      <c r="CD484" s="18"/>
      <c r="CG484" s="18"/>
      <c r="CJ484" s="25">
        <v>41.6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 s="18">
        <v>0</v>
      </c>
      <c r="CS484">
        <v>0</v>
      </c>
      <c r="CT484">
        <v>0</v>
      </c>
      <c r="CU484">
        <v>1</v>
      </c>
      <c r="CV484" s="18">
        <v>0</v>
      </c>
      <c r="CW484">
        <v>0</v>
      </c>
      <c r="CX484">
        <v>0</v>
      </c>
      <c r="CY484">
        <v>0</v>
      </c>
      <c r="CZ484">
        <v>0</v>
      </c>
      <c r="DA484" s="18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 s="18">
        <v>1</v>
      </c>
      <c r="DN484" s="18"/>
      <c r="DS484" s="43" t="s">
        <v>397</v>
      </c>
    </row>
    <row r="485" spans="1:123" x14ac:dyDescent="0.25">
      <c r="A485">
        <v>484</v>
      </c>
      <c r="B485">
        <v>30</v>
      </c>
      <c r="C485" s="25" t="s">
        <v>112</v>
      </c>
      <c r="D485" s="12">
        <v>6.21</v>
      </c>
      <c r="E485" s="14">
        <v>0.94</v>
      </c>
      <c r="F485" s="7">
        <f t="shared" si="357"/>
        <v>6.6063829787234045</v>
      </c>
      <c r="G485" s="7">
        <f t="shared" si="343"/>
        <v>5.27</v>
      </c>
      <c r="H485" s="16">
        <f t="shared" si="344"/>
        <v>7.15</v>
      </c>
      <c r="I485" s="11">
        <f t="shared" si="366"/>
        <v>0.21460560973649845</v>
      </c>
      <c r="J485" s="39">
        <f t="shared" si="367"/>
        <v>3.2484585048680924E-2</v>
      </c>
      <c r="K485" s="39">
        <f t="shared" si="368"/>
        <v>30.783831731309316</v>
      </c>
      <c r="L485" s="39">
        <f t="shared" si="369"/>
        <v>0.18212102468781752</v>
      </c>
      <c r="M485" s="39">
        <f t="shared" si="370"/>
        <v>0.24709019478517938</v>
      </c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>
        <v>0</v>
      </c>
      <c r="AB485" s="9">
        <v>1</v>
      </c>
      <c r="AC485" s="8">
        <v>0</v>
      </c>
      <c r="AD485" s="9">
        <v>0</v>
      </c>
      <c r="AE485" s="9">
        <v>1</v>
      </c>
      <c r="AF485" s="9">
        <v>0</v>
      </c>
      <c r="AG485" s="9">
        <v>0</v>
      </c>
      <c r="AH485" s="8">
        <v>919</v>
      </c>
      <c r="AI485" s="9">
        <v>14</v>
      </c>
      <c r="AJ485" s="9">
        <f t="shared" si="371"/>
        <v>904</v>
      </c>
      <c r="AL485" s="7">
        <v>13.6</v>
      </c>
      <c r="AM485" s="7">
        <f t="shared" si="364"/>
        <v>19.479700000000001</v>
      </c>
      <c r="AN485" s="9">
        <v>1</v>
      </c>
      <c r="AO485" s="9">
        <v>0</v>
      </c>
      <c r="AP485" s="9">
        <v>0</v>
      </c>
      <c r="AQ485" s="9">
        <v>0</v>
      </c>
      <c r="AR485" s="9">
        <v>0</v>
      </c>
      <c r="AS485" s="9">
        <v>1</v>
      </c>
      <c r="AT485" s="8">
        <v>0</v>
      </c>
      <c r="AU485" s="9">
        <v>1</v>
      </c>
      <c r="AV485" s="31">
        <v>0</v>
      </c>
      <c r="AW485" s="9">
        <v>1</v>
      </c>
      <c r="AX485" s="9">
        <v>0</v>
      </c>
      <c r="AY485" s="31">
        <v>0</v>
      </c>
      <c r="AZ485" s="21">
        <v>2006</v>
      </c>
      <c r="BA485" s="23"/>
      <c r="BB485" s="39">
        <v>0</v>
      </c>
      <c r="BC485" s="39">
        <v>5.0000000000000001E-3</v>
      </c>
      <c r="BD485" s="39">
        <f t="shared" si="363"/>
        <v>0.51200000000000001</v>
      </c>
      <c r="BE485" s="59">
        <v>0.48299999999999998</v>
      </c>
      <c r="BF485" s="39" t="s">
        <v>433</v>
      </c>
      <c r="BG485" s="59" t="s">
        <v>433</v>
      </c>
      <c r="BM485" s="57">
        <v>1</v>
      </c>
      <c r="BN485" s="18">
        <v>0</v>
      </c>
      <c r="BO485">
        <v>0</v>
      </c>
      <c r="BP485" s="54">
        <v>1</v>
      </c>
      <c r="BQ485" s="53">
        <f t="shared" si="365"/>
        <v>0.64400000000000002</v>
      </c>
      <c r="BR485" s="54">
        <v>0.35599999999999998</v>
      </c>
      <c r="BT485" s="18"/>
      <c r="BU485" t="s">
        <v>433</v>
      </c>
      <c r="BV485" s="18" t="s">
        <v>433</v>
      </c>
      <c r="BW485" s="18" t="s">
        <v>111</v>
      </c>
      <c r="CD485" s="18"/>
      <c r="CG485" s="18"/>
      <c r="CJ485" s="25">
        <v>42.2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 s="18">
        <v>0</v>
      </c>
      <c r="CS485">
        <v>0</v>
      </c>
      <c r="CT485">
        <v>0</v>
      </c>
      <c r="CU485">
        <v>1</v>
      </c>
      <c r="CV485" s="18">
        <v>0</v>
      </c>
      <c r="CW485">
        <v>0</v>
      </c>
      <c r="CX485">
        <v>0</v>
      </c>
      <c r="CY485">
        <v>0</v>
      </c>
      <c r="CZ485">
        <v>0</v>
      </c>
      <c r="DA485" s="18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 s="18">
        <v>1</v>
      </c>
      <c r="DN485" s="18"/>
      <c r="DS485" s="43" t="s">
        <v>397</v>
      </c>
    </row>
    <row r="486" spans="1:123" x14ac:dyDescent="0.25">
      <c r="A486">
        <v>485</v>
      </c>
      <c r="B486">
        <v>30</v>
      </c>
      <c r="C486" s="25" t="s">
        <v>112</v>
      </c>
      <c r="D486" s="12">
        <v>6.16</v>
      </c>
      <c r="E486" s="14">
        <v>0.86</v>
      </c>
      <c r="F486" s="7">
        <f t="shared" si="357"/>
        <v>7.1627906976744189</v>
      </c>
      <c r="G486" s="7">
        <f t="shared" si="343"/>
        <v>5.3</v>
      </c>
      <c r="H486" s="16">
        <f t="shared" si="344"/>
        <v>7.0200000000000005</v>
      </c>
      <c r="I486" s="11">
        <f t="shared" ref="I486:I489" si="372">IFERROR(F486/SQRT(F486^2+AJ486), "X")</f>
        <v>0.19189297421546586</v>
      </c>
      <c r="J486" s="39">
        <f t="shared" ref="J486:J489" si="373">IFERROR(SQRT((1-I486^2)/AJ486), "X")</f>
        <v>2.6790252893717639E-2</v>
      </c>
      <c r="K486" s="39">
        <f t="shared" ref="K486:K489" si="374">IFERROR(1/J486, "X")</f>
        <v>37.327008594028676</v>
      </c>
      <c r="L486" s="39">
        <f t="shared" ref="L486:L489" si="375">IFERROR(I486-J486, "X")</f>
        <v>0.16510272132174822</v>
      </c>
      <c r="M486" s="39">
        <f t="shared" ref="M486:M489" si="376">IFERROR(I486+J486, "X")</f>
        <v>0.2186832271091835</v>
      </c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>
        <v>0</v>
      </c>
      <c r="AB486" s="9">
        <v>1</v>
      </c>
      <c r="AC486" s="8">
        <v>0</v>
      </c>
      <c r="AD486" s="9">
        <v>0</v>
      </c>
      <c r="AE486" s="9">
        <v>1</v>
      </c>
      <c r="AF486" s="9">
        <v>0</v>
      </c>
      <c r="AG486" s="9">
        <v>0</v>
      </c>
      <c r="AH486" s="8">
        <v>1357</v>
      </c>
      <c r="AI486" s="9">
        <v>14</v>
      </c>
      <c r="AJ486" s="9">
        <f t="shared" si="371"/>
        <v>1342</v>
      </c>
      <c r="AL486" s="7">
        <v>12.9</v>
      </c>
      <c r="AM486" s="7">
        <f t="shared" si="364"/>
        <v>19.479700000000001</v>
      </c>
      <c r="AN486" s="9">
        <v>1</v>
      </c>
      <c r="AO486" s="9">
        <v>0</v>
      </c>
      <c r="AP486" s="9">
        <v>0</v>
      </c>
      <c r="AQ486" s="9">
        <v>0</v>
      </c>
      <c r="AR486" s="9">
        <v>0</v>
      </c>
      <c r="AS486" s="9">
        <v>1</v>
      </c>
      <c r="AT486" s="8">
        <v>0</v>
      </c>
      <c r="AU486" s="9">
        <v>1</v>
      </c>
      <c r="AV486" s="31">
        <v>0</v>
      </c>
      <c r="AW486" s="9">
        <v>1</v>
      </c>
      <c r="AX486" s="9">
        <v>0</v>
      </c>
      <c r="AY486" s="31">
        <v>0</v>
      </c>
      <c r="AZ486" s="21">
        <v>2006</v>
      </c>
      <c r="BA486" s="23"/>
      <c r="BB486" s="39">
        <v>0</v>
      </c>
      <c r="BC486" s="39">
        <v>7.0000000000000001E-3</v>
      </c>
      <c r="BD486" s="39">
        <f t="shared" si="363"/>
        <v>0.65100000000000002</v>
      </c>
      <c r="BE486" s="59">
        <v>0.34200000000000003</v>
      </c>
      <c r="BF486" s="39" t="s">
        <v>433</v>
      </c>
      <c r="BG486" s="59" t="s">
        <v>433</v>
      </c>
      <c r="BM486" s="57">
        <v>1</v>
      </c>
      <c r="BN486" s="18">
        <v>0</v>
      </c>
      <c r="BO486">
        <v>1</v>
      </c>
      <c r="BP486" s="54">
        <v>0</v>
      </c>
      <c r="BQ486" s="53">
        <f t="shared" si="365"/>
        <v>0.64400000000000002</v>
      </c>
      <c r="BR486" s="54">
        <v>0.35599999999999998</v>
      </c>
      <c r="BT486" s="18"/>
      <c r="BU486" t="s">
        <v>433</v>
      </c>
      <c r="BV486" s="18" t="s">
        <v>433</v>
      </c>
      <c r="BW486" s="18" t="s">
        <v>111</v>
      </c>
      <c r="CD486" s="18"/>
      <c r="CG486" s="18"/>
      <c r="CJ486" s="25">
        <v>41.6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 s="18">
        <v>0</v>
      </c>
      <c r="CS486">
        <v>0</v>
      </c>
      <c r="CT486">
        <v>0</v>
      </c>
      <c r="CU486">
        <v>1</v>
      </c>
      <c r="CV486" s="18">
        <v>0</v>
      </c>
      <c r="CW486">
        <v>0</v>
      </c>
      <c r="CX486">
        <v>0</v>
      </c>
      <c r="CY486">
        <v>0</v>
      </c>
      <c r="CZ486">
        <v>0</v>
      </c>
      <c r="DA486" s="18">
        <v>0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 s="18">
        <v>1</v>
      </c>
      <c r="DN486" s="18"/>
      <c r="DS486" s="43" t="s">
        <v>397</v>
      </c>
    </row>
    <row r="487" spans="1:123" x14ac:dyDescent="0.25">
      <c r="A487">
        <v>486</v>
      </c>
      <c r="B487">
        <v>30</v>
      </c>
      <c r="C487" s="25" t="s">
        <v>112</v>
      </c>
      <c r="D487" s="12">
        <v>5.48</v>
      </c>
      <c r="E487" s="14">
        <v>1.3</v>
      </c>
      <c r="F487" s="7">
        <f t="shared" si="357"/>
        <v>4.2153846153846155</v>
      </c>
      <c r="G487" s="7">
        <f t="shared" si="343"/>
        <v>4.1800000000000006</v>
      </c>
      <c r="H487" s="16">
        <f t="shared" si="344"/>
        <v>6.78</v>
      </c>
      <c r="I487" s="11">
        <f t="shared" si="372"/>
        <v>0.13884365792453493</v>
      </c>
      <c r="J487" s="39">
        <f t="shared" si="373"/>
        <v>3.2937364106185293E-2</v>
      </c>
      <c r="K487" s="39">
        <f t="shared" si="374"/>
        <v>30.360656571550315</v>
      </c>
      <c r="L487" s="39">
        <f t="shared" si="375"/>
        <v>0.10590629381834964</v>
      </c>
      <c r="M487" s="39">
        <f t="shared" si="376"/>
        <v>0.17178102203072021</v>
      </c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>
        <v>0</v>
      </c>
      <c r="AB487" s="9">
        <v>1</v>
      </c>
      <c r="AC487" s="8">
        <v>0</v>
      </c>
      <c r="AD487" s="9">
        <v>0</v>
      </c>
      <c r="AE487" s="9">
        <v>1</v>
      </c>
      <c r="AF487" s="9">
        <v>0</v>
      </c>
      <c r="AG487" s="9">
        <v>0</v>
      </c>
      <c r="AH487" s="8">
        <v>919</v>
      </c>
      <c r="AI487" s="9">
        <v>14</v>
      </c>
      <c r="AJ487" s="9">
        <f t="shared" si="371"/>
        <v>904</v>
      </c>
      <c r="AL487" s="7">
        <v>13.6</v>
      </c>
      <c r="AM487" s="7">
        <f t="shared" si="364"/>
        <v>19.479700000000001</v>
      </c>
      <c r="AN487" s="9">
        <v>1</v>
      </c>
      <c r="AO487" s="9">
        <v>0</v>
      </c>
      <c r="AP487" s="9">
        <v>0</v>
      </c>
      <c r="AQ487" s="9">
        <v>0</v>
      </c>
      <c r="AR487" s="9">
        <v>0</v>
      </c>
      <c r="AS487" s="9">
        <v>1</v>
      </c>
      <c r="AT487" s="8">
        <v>0</v>
      </c>
      <c r="AU487" s="9">
        <v>1</v>
      </c>
      <c r="AV487" s="31">
        <v>0</v>
      </c>
      <c r="AW487" s="9">
        <v>1</v>
      </c>
      <c r="AX487" s="9">
        <v>0</v>
      </c>
      <c r="AY487" s="31">
        <v>0</v>
      </c>
      <c r="AZ487" s="21">
        <v>2006</v>
      </c>
      <c r="BA487" s="23"/>
      <c r="BB487" s="39">
        <v>0</v>
      </c>
      <c r="BC487" s="39">
        <v>5.0000000000000001E-3</v>
      </c>
      <c r="BD487" s="39">
        <f t="shared" si="363"/>
        <v>0.51200000000000001</v>
      </c>
      <c r="BE487" s="59">
        <v>0.48299999999999998</v>
      </c>
      <c r="BF487" s="39" t="s">
        <v>433</v>
      </c>
      <c r="BG487" s="59" t="s">
        <v>433</v>
      </c>
      <c r="BM487" s="57">
        <v>1</v>
      </c>
      <c r="BN487" s="18">
        <v>0</v>
      </c>
      <c r="BO487">
        <v>0</v>
      </c>
      <c r="BP487" s="54">
        <v>1</v>
      </c>
      <c r="BQ487" s="53">
        <f t="shared" si="365"/>
        <v>0.64400000000000002</v>
      </c>
      <c r="BR487" s="54">
        <v>0.35599999999999998</v>
      </c>
      <c r="BT487" s="18"/>
      <c r="BU487" t="s">
        <v>433</v>
      </c>
      <c r="BV487" s="18" t="s">
        <v>433</v>
      </c>
      <c r="BW487" s="18" t="s">
        <v>111</v>
      </c>
      <c r="CD487" s="18"/>
      <c r="CG487" s="18"/>
      <c r="CJ487" s="25">
        <v>42.2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 s="18">
        <v>0</v>
      </c>
      <c r="CS487">
        <v>0</v>
      </c>
      <c r="CT487">
        <v>0</v>
      </c>
      <c r="CU487">
        <v>1</v>
      </c>
      <c r="CV487" s="18">
        <v>0</v>
      </c>
      <c r="CW487">
        <v>0</v>
      </c>
      <c r="CX487">
        <v>0</v>
      </c>
      <c r="CY487">
        <v>0</v>
      </c>
      <c r="CZ487">
        <v>0</v>
      </c>
      <c r="DA487" s="18">
        <v>0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 s="18">
        <v>1</v>
      </c>
      <c r="DN487" s="18"/>
      <c r="DS487" s="43" t="s">
        <v>397</v>
      </c>
    </row>
    <row r="488" spans="1:123" x14ac:dyDescent="0.25">
      <c r="A488">
        <v>487</v>
      </c>
      <c r="B488">
        <v>30</v>
      </c>
      <c r="C488" s="25" t="s">
        <v>112</v>
      </c>
      <c r="D488" s="12">
        <v>6</v>
      </c>
      <c r="E488" s="14">
        <v>1.2</v>
      </c>
      <c r="F488" s="7">
        <f t="shared" si="357"/>
        <v>5</v>
      </c>
      <c r="G488" s="7">
        <f t="shared" si="343"/>
        <v>4.8</v>
      </c>
      <c r="H488" s="16">
        <f t="shared" si="344"/>
        <v>7.2</v>
      </c>
      <c r="I488" s="11">
        <f t="shared" si="372"/>
        <v>0.16602227504272984</v>
      </c>
      <c r="J488" s="39">
        <f t="shared" si="373"/>
        <v>3.320445500854597E-2</v>
      </c>
      <c r="K488" s="39">
        <f t="shared" si="374"/>
        <v>30.116440692751194</v>
      </c>
      <c r="L488" s="39">
        <f t="shared" si="375"/>
        <v>0.13281782003418388</v>
      </c>
      <c r="M488" s="39">
        <f t="shared" si="376"/>
        <v>0.19922673005127581</v>
      </c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>
        <v>0</v>
      </c>
      <c r="AB488" s="9">
        <v>1</v>
      </c>
      <c r="AC488" s="8">
        <v>0</v>
      </c>
      <c r="AD488" s="9">
        <v>0</v>
      </c>
      <c r="AE488" s="9">
        <v>1</v>
      </c>
      <c r="AF488" s="9">
        <v>0</v>
      </c>
      <c r="AG488" s="9">
        <v>0</v>
      </c>
      <c r="AH488" s="8">
        <v>897</v>
      </c>
      <c r="AI488" s="9">
        <v>14</v>
      </c>
      <c r="AJ488" s="9">
        <f t="shared" si="371"/>
        <v>882</v>
      </c>
      <c r="AL488" s="7">
        <v>13.3</v>
      </c>
      <c r="AM488" s="7">
        <f t="shared" si="364"/>
        <v>21.712</v>
      </c>
      <c r="AN488" s="9">
        <v>1</v>
      </c>
      <c r="AO488" s="9">
        <v>0</v>
      </c>
      <c r="AP488" s="9">
        <v>0</v>
      </c>
      <c r="AQ488" s="9">
        <v>0</v>
      </c>
      <c r="AR488" s="9">
        <v>0</v>
      </c>
      <c r="AS488" s="9">
        <v>1</v>
      </c>
      <c r="AT488" s="8">
        <v>0</v>
      </c>
      <c r="AU488" s="9">
        <v>1</v>
      </c>
      <c r="AV488" s="31">
        <v>0</v>
      </c>
      <c r="AW488" s="9">
        <v>1</v>
      </c>
      <c r="AX488" s="9">
        <v>0</v>
      </c>
      <c r="AY488" s="31">
        <v>0</v>
      </c>
      <c r="AZ488" s="21">
        <v>2006</v>
      </c>
      <c r="BA488" s="23"/>
      <c r="BB488" s="39">
        <v>0</v>
      </c>
      <c r="BC488" s="39">
        <v>8.0000000000000002E-3</v>
      </c>
      <c r="BD488" s="39">
        <f t="shared" si="363"/>
        <v>0.56800000000000006</v>
      </c>
      <c r="BE488" s="59">
        <v>0.42399999999999999</v>
      </c>
      <c r="BF488" s="39" t="s">
        <v>433</v>
      </c>
      <c r="BG488" s="59" t="s">
        <v>433</v>
      </c>
      <c r="BM488" s="57">
        <v>1</v>
      </c>
      <c r="BN488" s="18">
        <v>0</v>
      </c>
      <c r="BO488">
        <v>1</v>
      </c>
      <c r="BP488" s="54">
        <v>0</v>
      </c>
      <c r="BQ488" s="53">
        <f t="shared" si="365"/>
        <v>0.64400000000000002</v>
      </c>
      <c r="BR488" s="54">
        <v>0.35599999999999998</v>
      </c>
      <c r="BT488" s="18"/>
      <c r="BU488" t="s">
        <v>433</v>
      </c>
      <c r="BV488" s="18" t="s">
        <v>433</v>
      </c>
      <c r="BW488" s="18" t="s">
        <v>111</v>
      </c>
      <c r="CD488" s="18"/>
      <c r="CG488" s="18"/>
      <c r="CJ488" s="25">
        <v>41.2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 s="18">
        <v>0</v>
      </c>
      <c r="CS488">
        <v>0</v>
      </c>
      <c r="CT488">
        <v>0</v>
      </c>
      <c r="CU488">
        <v>1</v>
      </c>
      <c r="CV488" s="18">
        <v>0</v>
      </c>
      <c r="CW488">
        <v>0</v>
      </c>
      <c r="CX488">
        <v>0</v>
      </c>
      <c r="CY488">
        <v>0</v>
      </c>
      <c r="CZ488">
        <v>0</v>
      </c>
      <c r="DA488" s="18">
        <v>0</v>
      </c>
      <c r="DB488">
        <v>1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 s="18">
        <v>1</v>
      </c>
      <c r="DN488" s="18"/>
      <c r="DS488" s="43" t="s">
        <v>397</v>
      </c>
    </row>
    <row r="489" spans="1:123" s="69" customFormat="1" x14ac:dyDescent="0.25">
      <c r="A489" s="69">
        <v>488</v>
      </c>
      <c r="B489" s="69">
        <v>30</v>
      </c>
      <c r="C489" s="70" t="s">
        <v>112</v>
      </c>
      <c r="D489" s="71">
        <v>6.29</v>
      </c>
      <c r="E489" s="72">
        <v>1.6</v>
      </c>
      <c r="F489" s="73">
        <f t="shared" si="357"/>
        <v>3.9312499999999999</v>
      </c>
      <c r="G489" s="73">
        <f t="shared" si="343"/>
        <v>4.6899999999999995</v>
      </c>
      <c r="H489" s="74">
        <f t="shared" si="344"/>
        <v>7.8900000000000006</v>
      </c>
      <c r="I489" s="75">
        <f t="shared" si="372"/>
        <v>0.14555646222812504</v>
      </c>
      <c r="J489" s="76">
        <f t="shared" si="373"/>
        <v>3.7025491186804461E-2</v>
      </c>
      <c r="K489" s="76">
        <f t="shared" si="374"/>
        <v>27.008419549512706</v>
      </c>
      <c r="L489" s="76">
        <f t="shared" si="375"/>
        <v>0.10853097104132059</v>
      </c>
      <c r="M489" s="76">
        <f t="shared" si="376"/>
        <v>0.1825819534149295</v>
      </c>
      <c r="N489" s="77"/>
      <c r="O489" s="78"/>
      <c r="P489" s="79"/>
      <c r="Q489" s="79"/>
      <c r="R489" s="78"/>
      <c r="S489" s="79"/>
      <c r="T489" s="79"/>
      <c r="U489" s="78"/>
      <c r="V489" s="79"/>
      <c r="W489" s="79"/>
      <c r="X489" s="79"/>
      <c r="Y489" s="78"/>
      <c r="Z489" s="79"/>
      <c r="AA489" s="78">
        <v>0</v>
      </c>
      <c r="AB489" s="79">
        <v>1</v>
      </c>
      <c r="AC489" s="78">
        <v>0</v>
      </c>
      <c r="AD489" s="79">
        <v>0</v>
      </c>
      <c r="AE489" s="79">
        <v>1</v>
      </c>
      <c r="AF489" s="79">
        <v>0</v>
      </c>
      <c r="AG489" s="79">
        <v>0</v>
      </c>
      <c r="AH489" s="78">
        <v>729</v>
      </c>
      <c r="AI489" s="79">
        <v>14</v>
      </c>
      <c r="AJ489" s="79">
        <f t="shared" si="371"/>
        <v>714</v>
      </c>
      <c r="AK489" s="79"/>
      <c r="AL489" s="73">
        <v>14</v>
      </c>
      <c r="AM489" s="73">
        <f t="shared" si="364"/>
        <v>22.378</v>
      </c>
      <c r="AN489" s="79">
        <v>1</v>
      </c>
      <c r="AO489" s="79">
        <v>0</v>
      </c>
      <c r="AP489" s="79">
        <v>0</v>
      </c>
      <c r="AQ489" s="79">
        <v>0</v>
      </c>
      <c r="AR489" s="79">
        <v>0</v>
      </c>
      <c r="AS489" s="79">
        <v>1</v>
      </c>
      <c r="AT489" s="78">
        <v>0</v>
      </c>
      <c r="AU489" s="79">
        <v>1</v>
      </c>
      <c r="AV489" s="80">
        <v>0</v>
      </c>
      <c r="AW489" s="79">
        <v>1</v>
      </c>
      <c r="AX489" s="79">
        <v>0</v>
      </c>
      <c r="AY489" s="80">
        <v>0</v>
      </c>
      <c r="AZ489" s="81">
        <v>2006</v>
      </c>
      <c r="BA489" s="82"/>
      <c r="BB489" s="76">
        <v>0</v>
      </c>
      <c r="BC489" s="76">
        <v>3.0000000000000001E-3</v>
      </c>
      <c r="BD489" s="76">
        <f t="shared" si="363"/>
        <v>0.43899999999999995</v>
      </c>
      <c r="BE489" s="83">
        <v>0.55800000000000005</v>
      </c>
      <c r="BF489" s="76" t="s">
        <v>433</v>
      </c>
      <c r="BG489" s="83" t="s">
        <v>433</v>
      </c>
      <c r="BH489" s="76"/>
      <c r="BI489" s="76"/>
      <c r="BJ489" s="76"/>
      <c r="BK489" s="76"/>
      <c r="BL489" s="76"/>
      <c r="BM489" s="84">
        <v>1</v>
      </c>
      <c r="BN489" s="85">
        <v>0</v>
      </c>
      <c r="BO489" s="69">
        <v>0</v>
      </c>
      <c r="BP489" s="86">
        <v>1</v>
      </c>
      <c r="BQ489" s="88">
        <f t="shared" si="365"/>
        <v>0.64400000000000002</v>
      </c>
      <c r="BR489" s="86">
        <v>0.35599999999999998</v>
      </c>
      <c r="BT489" s="85"/>
      <c r="BU489" s="69" t="s">
        <v>433</v>
      </c>
      <c r="BV489" s="85" t="s">
        <v>433</v>
      </c>
      <c r="BW489" s="85" t="s">
        <v>111</v>
      </c>
      <c r="CD489" s="85"/>
      <c r="CG489" s="85"/>
      <c r="CJ489" s="70">
        <v>42.1</v>
      </c>
      <c r="CK489" s="69">
        <v>0</v>
      </c>
      <c r="CL489" s="69">
        <v>0</v>
      </c>
      <c r="CM489" s="69">
        <v>0</v>
      </c>
      <c r="CN489" s="69">
        <v>0</v>
      </c>
      <c r="CO489" s="69">
        <v>0</v>
      </c>
      <c r="CP489" s="69">
        <v>1</v>
      </c>
      <c r="CQ489" s="69">
        <v>0</v>
      </c>
      <c r="CR489" s="85">
        <v>0</v>
      </c>
      <c r="CS489" s="69">
        <v>0</v>
      </c>
      <c r="CT489" s="69">
        <v>0</v>
      </c>
      <c r="CU489" s="69">
        <v>1</v>
      </c>
      <c r="CV489" s="85">
        <v>0</v>
      </c>
      <c r="CW489" s="69">
        <v>0</v>
      </c>
      <c r="CX489" s="69">
        <v>0</v>
      </c>
      <c r="CY489" s="69">
        <v>0</v>
      </c>
      <c r="CZ489" s="69">
        <v>0</v>
      </c>
      <c r="DA489" s="85">
        <v>0</v>
      </c>
      <c r="DB489" s="69">
        <v>1</v>
      </c>
      <c r="DC489" s="69">
        <v>1</v>
      </c>
      <c r="DD489" s="69">
        <v>0</v>
      </c>
      <c r="DE489" s="69">
        <v>0</v>
      </c>
      <c r="DF489" s="69">
        <v>0</v>
      </c>
      <c r="DG489" s="69">
        <v>0</v>
      </c>
      <c r="DH489" s="69">
        <v>0</v>
      </c>
      <c r="DI489" s="69">
        <v>1</v>
      </c>
      <c r="DJ489" s="69">
        <v>0</v>
      </c>
      <c r="DK489" s="69">
        <v>0</v>
      </c>
      <c r="DL489" s="85">
        <v>1</v>
      </c>
      <c r="DN489" s="85"/>
      <c r="DR489" s="70"/>
      <c r="DS489" s="87" t="s">
        <v>397</v>
      </c>
    </row>
    <row r="490" spans="1:123" x14ac:dyDescent="0.25">
      <c r="A490">
        <v>489</v>
      </c>
      <c r="B490">
        <v>31</v>
      </c>
      <c r="C490" s="25" t="s">
        <v>660</v>
      </c>
      <c r="D490" s="12">
        <v>14.7</v>
      </c>
      <c r="E490" s="14">
        <f t="shared" ref="E490:E504" si="377">D490/F490</f>
        <v>0.8207705192629815</v>
      </c>
      <c r="F490" s="7">
        <v>17.91</v>
      </c>
      <c r="G490" s="7">
        <f t="shared" ref="G490:G504" si="378">D490-E490</f>
        <v>13.879229480737017</v>
      </c>
      <c r="H490" s="16">
        <f t="shared" ref="H490:H504" si="379">D490+E490</f>
        <v>15.520770519262982</v>
      </c>
      <c r="I490" s="11">
        <f t="shared" ref="I490:I504" si="380">IFERROR(F490/SQRT(F490^2+AJ490), "X")</f>
        <v>0.42346601809461165</v>
      </c>
      <c r="J490" s="39">
        <f t="shared" ref="J490:J504" si="381">IFERROR(SQRT((1-I490^2)/AJ490), "X")</f>
        <v>2.3644110446376973E-2</v>
      </c>
      <c r="K490" s="39">
        <f t="shared" ref="K490:K504" si="382">IFERROR(1/J490, "X")</f>
        <v>42.2938305193559</v>
      </c>
      <c r="L490" s="39">
        <f t="shared" ref="L490:L504" si="383">IFERROR(I490-J490, "X")</f>
        <v>0.39982190764823466</v>
      </c>
      <c r="M490" s="39">
        <f t="shared" ref="M490:M504" si="384">IFERROR(I490+J490, "X")</f>
        <v>0.44711012854098864</v>
      </c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>
        <v>0</v>
      </c>
      <c r="AB490" s="9">
        <v>1</v>
      </c>
      <c r="AC490" s="8">
        <v>0</v>
      </c>
      <c r="AD490" s="9">
        <v>1</v>
      </c>
      <c r="AE490" s="9">
        <v>0</v>
      </c>
      <c r="AF490" s="9">
        <v>0</v>
      </c>
      <c r="AG490" s="9">
        <v>0</v>
      </c>
      <c r="AH490" s="8">
        <v>1476</v>
      </c>
      <c r="AI490" s="9">
        <v>7</v>
      </c>
      <c r="AJ490" s="9">
        <f t="shared" si="371"/>
        <v>1468</v>
      </c>
      <c r="AL490" s="7">
        <v>9</v>
      </c>
      <c r="AM490" s="7">
        <v>10.6</v>
      </c>
      <c r="AN490" s="9">
        <v>1</v>
      </c>
      <c r="AO490" s="9">
        <v>0</v>
      </c>
      <c r="AP490" s="9">
        <v>0</v>
      </c>
      <c r="AQ490" s="9">
        <v>1</v>
      </c>
      <c r="AR490" s="9">
        <v>0</v>
      </c>
      <c r="AS490" s="9">
        <v>0</v>
      </c>
      <c r="AT490" s="8">
        <v>0</v>
      </c>
      <c r="AU490" s="9">
        <v>1</v>
      </c>
      <c r="AV490" s="31">
        <v>0</v>
      </c>
      <c r="AW490" s="9">
        <v>0</v>
      </c>
      <c r="AX490" s="9">
        <v>0</v>
      </c>
      <c r="AY490" s="31">
        <v>1</v>
      </c>
      <c r="AZ490" s="21">
        <v>1995</v>
      </c>
      <c r="BA490" s="23"/>
      <c r="BB490" s="39" t="s">
        <v>433</v>
      </c>
      <c r="BC490" s="39" t="s">
        <v>433</v>
      </c>
      <c r="BD490" s="39" t="s">
        <v>433</v>
      </c>
      <c r="BE490" s="59" t="s">
        <v>433</v>
      </c>
      <c r="BF490" s="39" t="s">
        <v>433</v>
      </c>
      <c r="BG490" s="59" t="s">
        <v>433</v>
      </c>
      <c r="BM490" s="57">
        <v>1</v>
      </c>
      <c r="BN490" s="18">
        <v>0</v>
      </c>
      <c r="BO490" s="53">
        <f>1-BP490</f>
        <v>0.63200000000000001</v>
      </c>
      <c r="BP490" s="54">
        <v>0.36799999999999999</v>
      </c>
      <c r="BQ490" s="53">
        <f>1-BR490</f>
        <v>0.371</v>
      </c>
      <c r="BR490" s="54">
        <v>0.629</v>
      </c>
      <c r="BT490" s="18"/>
      <c r="BU490">
        <v>0</v>
      </c>
      <c r="BV490" s="18">
        <v>1</v>
      </c>
      <c r="BW490" s="18" t="s">
        <v>104</v>
      </c>
      <c r="CD490" s="18"/>
      <c r="CG490" s="18"/>
      <c r="CJ490" s="25">
        <v>37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0</v>
      </c>
      <c r="CQ490">
        <v>0</v>
      </c>
      <c r="CR490" s="18">
        <v>0</v>
      </c>
      <c r="CS490">
        <v>0</v>
      </c>
      <c r="CT490">
        <v>0</v>
      </c>
      <c r="CU490">
        <f>1</f>
        <v>1</v>
      </c>
      <c r="CV490" s="18">
        <v>0</v>
      </c>
      <c r="CW490">
        <v>0</v>
      </c>
      <c r="CX490">
        <v>0</v>
      </c>
      <c r="CY490">
        <v>0</v>
      </c>
      <c r="CZ490">
        <v>0</v>
      </c>
      <c r="DA490" s="18">
        <v>0</v>
      </c>
      <c r="DB490">
        <v>0</v>
      </c>
      <c r="DC490">
        <v>0</v>
      </c>
      <c r="DD490">
        <v>1</v>
      </c>
      <c r="DE490">
        <v>1</v>
      </c>
      <c r="DF490">
        <v>1</v>
      </c>
      <c r="DG490">
        <v>0</v>
      </c>
      <c r="DH490">
        <v>1</v>
      </c>
      <c r="DI490">
        <v>0</v>
      </c>
      <c r="DJ490">
        <v>0</v>
      </c>
      <c r="DK490">
        <v>1</v>
      </c>
      <c r="DL490" s="18">
        <v>0</v>
      </c>
      <c r="DN490" s="18"/>
      <c r="DS490" s="43" t="s">
        <v>397</v>
      </c>
    </row>
    <row r="491" spans="1:123" x14ac:dyDescent="0.25">
      <c r="A491">
        <v>490</v>
      </c>
      <c r="B491">
        <v>31</v>
      </c>
      <c r="C491" s="25" t="s">
        <v>660</v>
      </c>
      <c r="D491" s="12">
        <v>19.3</v>
      </c>
      <c r="E491" s="14">
        <f t="shared" si="377"/>
        <v>1.2363869314541962</v>
      </c>
      <c r="F491" s="7">
        <v>15.61</v>
      </c>
      <c r="G491" s="7">
        <f t="shared" si="378"/>
        <v>18.063613068545806</v>
      </c>
      <c r="H491" s="16">
        <f t="shared" si="379"/>
        <v>20.536386931454196</v>
      </c>
      <c r="I491" s="11">
        <f t="shared" si="380"/>
        <v>0.37730504926893033</v>
      </c>
      <c r="J491" s="39">
        <f t="shared" si="381"/>
        <v>2.4170727051180674E-2</v>
      </c>
      <c r="K491" s="39">
        <f t="shared" si="382"/>
        <v>41.372359130221227</v>
      </c>
      <c r="L491" s="39">
        <f t="shared" si="383"/>
        <v>0.35313432221774965</v>
      </c>
      <c r="M491" s="39">
        <f t="shared" si="384"/>
        <v>0.401475776320111</v>
      </c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>
        <v>0</v>
      </c>
      <c r="AB491" s="9">
        <v>1</v>
      </c>
      <c r="AC491" s="8">
        <v>0</v>
      </c>
      <c r="AD491" s="9">
        <v>1</v>
      </c>
      <c r="AE491" s="9">
        <v>0</v>
      </c>
      <c r="AF491" s="9">
        <v>0</v>
      </c>
      <c r="AG491" s="9">
        <v>0</v>
      </c>
      <c r="AH491" s="8">
        <v>1476</v>
      </c>
      <c r="AI491" s="9">
        <v>7</v>
      </c>
      <c r="AJ491" s="9">
        <f t="shared" ref="AJ491:AJ540" si="385">AH491-AI491-1</f>
        <v>1468</v>
      </c>
      <c r="AL491" s="7">
        <v>9</v>
      </c>
      <c r="AM491" s="7">
        <v>10.6</v>
      </c>
      <c r="AN491" s="9">
        <v>1</v>
      </c>
      <c r="AO491" s="9">
        <v>0</v>
      </c>
      <c r="AP491" s="9">
        <v>0</v>
      </c>
      <c r="AQ491" s="9">
        <v>1</v>
      </c>
      <c r="AR491" s="9">
        <v>0</v>
      </c>
      <c r="AS491" s="9">
        <v>0</v>
      </c>
      <c r="AT491" s="8">
        <v>0</v>
      </c>
      <c r="AU491" s="9">
        <v>1</v>
      </c>
      <c r="AV491" s="31">
        <v>0</v>
      </c>
      <c r="AW491" s="9">
        <v>0</v>
      </c>
      <c r="AX491" s="9">
        <v>0</v>
      </c>
      <c r="AY491" s="31">
        <v>1</v>
      </c>
      <c r="AZ491" s="21">
        <v>1995</v>
      </c>
      <c r="BA491" s="23"/>
      <c r="BB491" s="39" t="s">
        <v>433</v>
      </c>
      <c r="BC491" s="39" t="s">
        <v>433</v>
      </c>
      <c r="BD491" s="39" t="s">
        <v>433</v>
      </c>
      <c r="BE491" s="59" t="s">
        <v>433</v>
      </c>
      <c r="BF491" s="39" t="s">
        <v>433</v>
      </c>
      <c r="BG491" s="59" t="s">
        <v>433</v>
      </c>
      <c r="BM491" s="57">
        <v>1</v>
      </c>
      <c r="BN491" s="18">
        <v>0</v>
      </c>
      <c r="BO491" s="53">
        <f>1-BP491</f>
        <v>0.63200000000000001</v>
      </c>
      <c r="BP491" s="54">
        <v>0.36799999999999999</v>
      </c>
      <c r="BQ491" s="53">
        <f>1-BR491</f>
        <v>0.371</v>
      </c>
      <c r="BR491" s="54">
        <v>0.629</v>
      </c>
      <c r="BT491" s="18"/>
      <c r="BU491">
        <v>0</v>
      </c>
      <c r="BV491" s="18">
        <v>1</v>
      </c>
      <c r="BW491" s="18" t="s">
        <v>104</v>
      </c>
      <c r="CD491" s="18"/>
      <c r="CG491" s="18"/>
      <c r="CJ491" s="25">
        <v>37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 s="18">
        <v>0</v>
      </c>
      <c r="CS491">
        <v>0</v>
      </c>
      <c r="CT491">
        <v>0</v>
      </c>
      <c r="CU491">
        <f>1</f>
        <v>1</v>
      </c>
      <c r="CV491" s="18">
        <v>0</v>
      </c>
      <c r="CW491">
        <v>0</v>
      </c>
      <c r="CX491">
        <v>0</v>
      </c>
      <c r="CY491">
        <v>0</v>
      </c>
      <c r="CZ491">
        <v>0</v>
      </c>
      <c r="DA491" s="18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1</v>
      </c>
      <c r="DI491">
        <v>0</v>
      </c>
      <c r="DJ491">
        <v>0</v>
      </c>
      <c r="DK491">
        <v>1</v>
      </c>
      <c r="DL491" s="18">
        <v>0</v>
      </c>
      <c r="DN491" s="18"/>
      <c r="DS491" s="43" t="s">
        <v>397</v>
      </c>
    </row>
    <row r="492" spans="1:123" x14ac:dyDescent="0.25">
      <c r="A492">
        <v>491</v>
      </c>
      <c r="B492">
        <v>31</v>
      </c>
      <c r="C492" s="25" t="s">
        <v>660</v>
      </c>
      <c r="D492" s="12">
        <v>18.899999999999999</v>
      </c>
      <c r="E492" s="14">
        <f t="shared" si="377"/>
        <v>0.84074733096085397</v>
      </c>
      <c r="F492" s="7">
        <v>22.48</v>
      </c>
      <c r="G492" s="7">
        <f t="shared" si="378"/>
        <v>18.059252669039143</v>
      </c>
      <c r="H492" s="16">
        <f t="shared" si="379"/>
        <v>19.740747330960854</v>
      </c>
      <c r="I492" s="11">
        <f t="shared" si="380"/>
        <v>0.50605090150970966</v>
      </c>
      <c r="J492" s="39">
        <f t="shared" si="381"/>
        <v>2.2511161099186373E-2</v>
      </c>
      <c r="K492" s="39">
        <f t="shared" si="382"/>
        <v>44.42240875954387</v>
      </c>
      <c r="L492" s="39">
        <f t="shared" si="383"/>
        <v>0.48353974041052328</v>
      </c>
      <c r="M492" s="39">
        <f t="shared" si="384"/>
        <v>0.52856206260889604</v>
      </c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>
        <v>0</v>
      </c>
      <c r="AB492" s="9">
        <v>1</v>
      </c>
      <c r="AC492" s="8">
        <v>0</v>
      </c>
      <c r="AD492" s="9">
        <v>1</v>
      </c>
      <c r="AE492" s="9">
        <v>0</v>
      </c>
      <c r="AF492" s="9">
        <v>0</v>
      </c>
      <c r="AG492" s="9">
        <v>0</v>
      </c>
      <c r="AH492" s="8">
        <v>1476</v>
      </c>
      <c r="AI492" s="9">
        <v>7</v>
      </c>
      <c r="AJ492" s="9">
        <f t="shared" si="385"/>
        <v>1468</v>
      </c>
      <c r="AL492" s="7">
        <v>9</v>
      </c>
      <c r="AM492" s="7">
        <v>10.6</v>
      </c>
      <c r="AN492" s="9">
        <v>1</v>
      </c>
      <c r="AO492" s="9">
        <v>0</v>
      </c>
      <c r="AP492" s="9">
        <v>0</v>
      </c>
      <c r="AQ492" s="9">
        <v>1</v>
      </c>
      <c r="AR492" s="9">
        <v>0</v>
      </c>
      <c r="AS492" s="9">
        <v>0</v>
      </c>
      <c r="AT492" s="8">
        <v>0</v>
      </c>
      <c r="AU492" s="9">
        <v>1</v>
      </c>
      <c r="AV492" s="31">
        <v>0</v>
      </c>
      <c r="AW492" s="9">
        <v>0</v>
      </c>
      <c r="AX492" s="9">
        <v>0</v>
      </c>
      <c r="AY492" s="31">
        <v>1</v>
      </c>
      <c r="AZ492" s="21">
        <v>1995</v>
      </c>
      <c r="BA492" s="23"/>
      <c r="BB492" s="39" t="s">
        <v>433</v>
      </c>
      <c r="BC492" s="39" t="s">
        <v>433</v>
      </c>
      <c r="BD492" s="39" t="s">
        <v>433</v>
      </c>
      <c r="BE492" s="59" t="s">
        <v>433</v>
      </c>
      <c r="BF492" s="39" t="s">
        <v>433</v>
      </c>
      <c r="BG492" s="59" t="s">
        <v>433</v>
      </c>
      <c r="BM492" s="57">
        <v>1</v>
      </c>
      <c r="BN492" s="18">
        <v>0</v>
      </c>
      <c r="BO492" s="53">
        <f t="shared" ref="BO492:BO501" si="386">1-BP492</f>
        <v>0.63200000000000001</v>
      </c>
      <c r="BP492" s="54">
        <v>0.36799999999999999</v>
      </c>
      <c r="BQ492" s="53">
        <f t="shared" ref="BQ492:BQ501" si="387">1-BR492</f>
        <v>0.371</v>
      </c>
      <c r="BR492" s="54">
        <v>0.629</v>
      </c>
      <c r="BT492" s="18"/>
      <c r="BU492">
        <v>0</v>
      </c>
      <c r="BV492" s="18">
        <v>1</v>
      </c>
      <c r="BW492" s="18" t="s">
        <v>104</v>
      </c>
      <c r="CD492" s="18"/>
      <c r="CG492" s="18"/>
      <c r="CJ492" s="25">
        <v>37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 s="18">
        <v>0</v>
      </c>
      <c r="CS492">
        <v>0</v>
      </c>
      <c r="CT492">
        <v>0</v>
      </c>
      <c r="CU492">
        <f>1</f>
        <v>1</v>
      </c>
      <c r="CV492" s="18">
        <v>0</v>
      </c>
      <c r="CW492">
        <v>0</v>
      </c>
      <c r="CX492">
        <v>0</v>
      </c>
      <c r="CY492">
        <v>0</v>
      </c>
      <c r="CZ492">
        <v>0</v>
      </c>
      <c r="DA492" s="18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1</v>
      </c>
      <c r="DI492">
        <v>0</v>
      </c>
      <c r="DJ492">
        <v>0</v>
      </c>
      <c r="DK492">
        <v>1</v>
      </c>
      <c r="DL492" s="18">
        <v>0</v>
      </c>
      <c r="DN492" s="18"/>
      <c r="DS492" s="43" t="s">
        <v>397</v>
      </c>
    </row>
    <row r="493" spans="1:123" x14ac:dyDescent="0.25">
      <c r="A493">
        <v>492</v>
      </c>
      <c r="B493">
        <v>31</v>
      </c>
      <c r="C493" s="25" t="s">
        <v>660</v>
      </c>
      <c r="D493" s="12">
        <v>15.2</v>
      </c>
      <c r="E493" s="14">
        <f t="shared" si="377"/>
        <v>0.58800773694390707</v>
      </c>
      <c r="F493" s="7">
        <v>25.85</v>
      </c>
      <c r="G493" s="7">
        <f t="shared" si="378"/>
        <v>14.611992263056091</v>
      </c>
      <c r="H493" s="16">
        <f t="shared" si="379"/>
        <v>15.788007736943907</v>
      </c>
      <c r="I493" s="11">
        <f t="shared" si="380"/>
        <v>0.55929032276646651</v>
      </c>
      <c r="J493" s="39">
        <f t="shared" si="381"/>
        <v>2.1635989275298514E-2</v>
      </c>
      <c r="K493" s="39">
        <f t="shared" si="382"/>
        <v>46.219287099651368</v>
      </c>
      <c r="L493" s="39">
        <f t="shared" si="383"/>
        <v>0.53765433349116798</v>
      </c>
      <c r="M493" s="39">
        <f t="shared" si="384"/>
        <v>0.58092631204176504</v>
      </c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>
        <v>0</v>
      </c>
      <c r="AB493" s="9">
        <v>1</v>
      </c>
      <c r="AC493" s="8">
        <v>0</v>
      </c>
      <c r="AD493" s="9">
        <v>1</v>
      </c>
      <c r="AE493" s="9">
        <v>0</v>
      </c>
      <c r="AF493" s="9">
        <v>0</v>
      </c>
      <c r="AG493" s="9">
        <v>0</v>
      </c>
      <c r="AH493" s="8">
        <v>1476</v>
      </c>
      <c r="AI493" s="9">
        <v>7</v>
      </c>
      <c r="AJ493" s="9">
        <f t="shared" si="385"/>
        <v>1468</v>
      </c>
      <c r="AL493" s="7">
        <v>9</v>
      </c>
      <c r="AM493" s="7">
        <v>10.6</v>
      </c>
      <c r="AN493" s="9">
        <v>1</v>
      </c>
      <c r="AO493" s="9">
        <v>0</v>
      </c>
      <c r="AP493" s="9">
        <v>0</v>
      </c>
      <c r="AQ493" s="9">
        <v>1</v>
      </c>
      <c r="AR493" s="9">
        <v>0</v>
      </c>
      <c r="AS493" s="9">
        <v>0</v>
      </c>
      <c r="AT493" s="8">
        <v>0</v>
      </c>
      <c r="AU493" s="9">
        <v>1</v>
      </c>
      <c r="AV493" s="31">
        <v>0</v>
      </c>
      <c r="AW493" s="9">
        <v>0</v>
      </c>
      <c r="AX493" s="9">
        <v>0</v>
      </c>
      <c r="AY493" s="31">
        <v>1</v>
      </c>
      <c r="AZ493" s="21">
        <v>1995</v>
      </c>
      <c r="BA493" s="23"/>
      <c r="BB493" s="39" t="s">
        <v>433</v>
      </c>
      <c r="BC493" s="39" t="s">
        <v>433</v>
      </c>
      <c r="BD493" s="39" t="s">
        <v>433</v>
      </c>
      <c r="BE493" s="59" t="s">
        <v>433</v>
      </c>
      <c r="BF493" s="39" t="s">
        <v>433</v>
      </c>
      <c r="BG493" s="59" t="s">
        <v>433</v>
      </c>
      <c r="BM493" s="57">
        <v>1</v>
      </c>
      <c r="BN493" s="18">
        <v>0</v>
      </c>
      <c r="BO493" s="53">
        <f t="shared" si="386"/>
        <v>0.63200000000000001</v>
      </c>
      <c r="BP493" s="54">
        <v>0.36799999999999999</v>
      </c>
      <c r="BQ493" s="53">
        <f t="shared" si="387"/>
        <v>0.371</v>
      </c>
      <c r="BR493" s="54">
        <v>0.629</v>
      </c>
      <c r="BT493" s="18"/>
      <c r="BU493">
        <v>0</v>
      </c>
      <c r="BV493" s="18">
        <v>1</v>
      </c>
      <c r="BW493" s="18" t="s">
        <v>104</v>
      </c>
      <c r="CD493" s="18"/>
      <c r="CG493" s="18"/>
      <c r="CJ493" s="25">
        <v>37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 s="18">
        <v>0</v>
      </c>
      <c r="CS493">
        <v>0</v>
      </c>
      <c r="CT493">
        <v>0</v>
      </c>
      <c r="CU493">
        <f>1</f>
        <v>1</v>
      </c>
      <c r="CV493" s="18">
        <v>0</v>
      </c>
      <c r="CW493">
        <v>0</v>
      </c>
      <c r="CX493">
        <v>0</v>
      </c>
      <c r="CY493">
        <v>0</v>
      </c>
      <c r="CZ493">
        <v>0</v>
      </c>
      <c r="DA493" s="18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0</v>
      </c>
      <c r="DH493">
        <v>1</v>
      </c>
      <c r="DI493">
        <v>0</v>
      </c>
      <c r="DJ493">
        <v>0</v>
      </c>
      <c r="DK493">
        <v>1</v>
      </c>
      <c r="DL493" s="18">
        <v>0</v>
      </c>
      <c r="DN493" s="18"/>
      <c r="DS493" s="43" t="s">
        <v>397</v>
      </c>
    </row>
    <row r="494" spans="1:123" x14ac:dyDescent="0.25">
      <c r="A494">
        <v>493</v>
      </c>
      <c r="B494">
        <v>31</v>
      </c>
      <c r="C494" s="25" t="s">
        <v>660</v>
      </c>
      <c r="D494" s="12">
        <v>12.1</v>
      </c>
      <c r="E494" s="14">
        <f t="shared" si="377"/>
        <v>0.57318806252960686</v>
      </c>
      <c r="F494" s="7">
        <v>21.11</v>
      </c>
      <c r="G494" s="7">
        <f t="shared" si="378"/>
        <v>11.526811937470393</v>
      </c>
      <c r="H494" s="16">
        <f t="shared" si="379"/>
        <v>12.673188062529606</v>
      </c>
      <c r="I494" s="11">
        <f t="shared" si="380"/>
        <v>0.48256854443850716</v>
      </c>
      <c r="J494" s="39">
        <f t="shared" si="381"/>
        <v>2.2859713142515736E-2</v>
      </c>
      <c r="K494" s="39">
        <f t="shared" si="382"/>
        <v>43.745080866309983</v>
      </c>
      <c r="L494" s="39">
        <f t="shared" si="383"/>
        <v>0.45970883129599144</v>
      </c>
      <c r="M494" s="39">
        <f t="shared" si="384"/>
        <v>0.50542825758102294</v>
      </c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>
        <v>0</v>
      </c>
      <c r="AB494" s="9">
        <v>1</v>
      </c>
      <c r="AC494" s="8">
        <v>0</v>
      </c>
      <c r="AD494" s="9">
        <v>1</v>
      </c>
      <c r="AE494" s="9">
        <v>0</v>
      </c>
      <c r="AF494" s="9">
        <v>0</v>
      </c>
      <c r="AG494" s="9">
        <v>0</v>
      </c>
      <c r="AH494" s="8">
        <v>1476</v>
      </c>
      <c r="AI494" s="9">
        <v>7</v>
      </c>
      <c r="AJ494" s="9">
        <f t="shared" si="385"/>
        <v>1468</v>
      </c>
      <c r="AL494" s="7">
        <v>9</v>
      </c>
      <c r="AM494" s="7">
        <v>10.6</v>
      </c>
      <c r="AN494" s="9">
        <v>1</v>
      </c>
      <c r="AO494" s="9">
        <v>0</v>
      </c>
      <c r="AP494" s="9">
        <v>0</v>
      </c>
      <c r="AQ494" s="9">
        <v>1</v>
      </c>
      <c r="AR494" s="9">
        <v>0</v>
      </c>
      <c r="AS494" s="9">
        <v>0</v>
      </c>
      <c r="AT494" s="8">
        <v>0</v>
      </c>
      <c r="AU494" s="9">
        <v>1</v>
      </c>
      <c r="AV494" s="31">
        <v>0</v>
      </c>
      <c r="AW494" s="9">
        <v>0</v>
      </c>
      <c r="AX494" s="9">
        <v>0</v>
      </c>
      <c r="AY494" s="31">
        <v>1</v>
      </c>
      <c r="AZ494" s="21">
        <v>1995</v>
      </c>
      <c r="BA494" s="23"/>
      <c r="BB494" s="39" t="s">
        <v>433</v>
      </c>
      <c r="BC494" s="39" t="s">
        <v>433</v>
      </c>
      <c r="BD494" s="39" t="s">
        <v>433</v>
      </c>
      <c r="BE494" s="59" t="s">
        <v>433</v>
      </c>
      <c r="BF494" s="39" t="s">
        <v>433</v>
      </c>
      <c r="BG494" s="59" t="s">
        <v>433</v>
      </c>
      <c r="BM494" s="57">
        <v>1</v>
      </c>
      <c r="BN494" s="18">
        <v>0</v>
      </c>
      <c r="BO494" s="53">
        <f t="shared" si="386"/>
        <v>0.63200000000000001</v>
      </c>
      <c r="BP494" s="54">
        <v>0.36799999999999999</v>
      </c>
      <c r="BQ494" s="53">
        <f t="shared" si="387"/>
        <v>0.371</v>
      </c>
      <c r="BR494" s="54">
        <v>0.629</v>
      </c>
      <c r="BT494" s="18"/>
      <c r="BU494">
        <v>0</v>
      </c>
      <c r="BV494" s="18">
        <v>1</v>
      </c>
      <c r="BW494" s="18" t="s">
        <v>104</v>
      </c>
      <c r="CD494" s="18"/>
      <c r="CG494" s="18"/>
      <c r="CJ494" s="25">
        <v>37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0</v>
      </c>
      <c r="CR494" s="18">
        <v>0</v>
      </c>
      <c r="CS494">
        <v>0</v>
      </c>
      <c r="CT494">
        <v>0</v>
      </c>
      <c r="CU494">
        <f>1</f>
        <v>1</v>
      </c>
      <c r="CV494" s="18">
        <v>0</v>
      </c>
      <c r="CW494">
        <v>0</v>
      </c>
      <c r="CX494">
        <v>0</v>
      </c>
      <c r="CY494">
        <v>0</v>
      </c>
      <c r="CZ494">
        <v>0</v>
      </c>
      <c r="DA494" s="18">
        <v>0</v>
      </c>
      <c r="DB494">
        <v>0</v>
      </c>
      <c r="DC494">
        <v>0</v>
      </c>
      <c r="DD494">
        <v>1</v>
      </c>
      <c r="DE494">
        <v>1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1</v>
      </c>
      <c r="DL494" s="18">
        <v>0</v>
      </c>
      <c r="DN494" s="18"/>
      <c r="DS494" s="43" t="s">
        <v>397</v>
      </c>
    </row>
    <row r="495" spans="1:123" x14ac:dyDescent="0.25">
      <c r="A495">
        <v>494</v>
      </c>
      <c r="B495">
        <v>31</v>
      </c>
      <c r="C495" s="25" t="s">
        <v>660</v>
      </c>
      <c r="D495" s="12">
        <v>10.9</v>
      </c>
      <c r="E495" s="14">
        <f t="shared" si="377"/>
        <v>1.0976837865055389</v>
      </c>
      <c r="F495" s="7">
        <v>9.93</v>
      </c>
      <c r="G495" s="7">
        <f t="shared" si="378"/>
        <v>9.8023162134944606</v>
      </c>
      <c r="H495" s="16">
        <f t="shared" si="379"/>
        <v>11.99768378650554</v>
      </c>
      <c r="I495" s="11">
        <f t="shared" si="380"/>
        <v>0.25088200291266882</v>
      </c>
      <c r="J495" s="39">
        <f t="shared" si="381"/>
        <v>2.5265055681034123E-2</v>
      </c>
      <c r="K495" s="39">
        <f t="shared" si="382"/>
        <v>39.580360028680886</v>
      </c>
      <c r="L495" s="39">
        <f t="shared" si="383"/>
        <v>0.2256169472316347</v>
      </c>
      <c r="M495" s="39">
        <f t="shared" si="384"/>
        <v>0.27614705859370292</v>
      </c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>
        <v>0</v>
      </c>
      <c r="AB495" s="9">
        <v>1</v>
      </c>
      <c r="AC495" s="8">
        <v>0</v>
      </c>
      <c r="AD495" s="9">
        <v>1</v>
      </c>
      <c r="AE495" s="9">
        <v>0</v>
      </c>
      <c r="AF495" s="9">
        <v>0</v>
      </c>
      <c r="AG495" s="9">
        <v>0</v>
      </c>
      <c r="AH495" s="8">
        <v>1476</v>
      </c>
      <c r="AI495" s="9">
        <v>7</v>
      </c>
      <c r="AJ495" s="9">
        <f t="shared" si="385"/>
        <v>1468</v>
      </c>
      <c r="AL495" s="7">
        <v>9</v>
      </c>
      <c r="AM495" s="7">
        <v>10.6</v>
      </c>
      <c r="AN495" s="9">
        <v>1</v>
      </c>
      <c r="AO495" s="9">
        <v>0</v>
      </c>
      <c r="AP495" s="9">
        <v>0</v>
      </c>
      <c r="AQ495" s="9">
        <v>1</v>
      </c>
      <c r="AR495" s="9">
        <v>0</v>
      </c>
      <c r="AS495" s="9">
        <v>0</v>
      </c>
      <c r="AT495" s="8">
        <v>0</v>
      </c>
      <c r="AU495" s="9">
        <v>1</v>
      </c>
      <c r="AV495" s="31">
        <v>0</v>
      </c>
      <c r="AW495" s="9">
        <v>0</v>
      </c>
      <c r="AX495" s="9">
        <v>0</v>
      </c>
      <c r="AY495" s="31">
        <v>1</v>
      </c>
      <c r="AZ495" s="21">
        <v>1995</v>
      </c>
      <c r="BA495" s="23"/>
      <c r="BB495" s="39" t="s">
        <v>433</v>
      </c>
      <c r="BC495" s="39" t="s">
        <v>433</v>
      </c>
      <c r="BD495" s="39" t="s">
        <v>433</v>
      </c>
      <c r="BE495" s="59" t="s">
        <v>433</v>
      </c>
      <c r="BF495" s="39" t="s">
        <v>433</v>
      </c>
      <c r="BG495" s="59" t="s">
        <v>433</v>
      </c>
      <c r="BM495" s="57">
        <v>1</v>
      </c>
      <c r="BN495" s="18">
        <v>0</v>
      </c>
      <c r="BO495" s="53">
        <f t="shared" si="386"/>
        <v>0.63200000000000001</v>
      </c>
      <c r="BP495" s="54">
        <v>0.36799999999999999</v>
      </c>
      <c r="BQ495" s="53">
        <f t="shared" si="387"/>
        <v>0.371</v>
      </c>
      <c r="BR495" s="54">
        <v>0.629</v>
      </c>
      <c r="BT495" s="18"/>
      <c r="BU495">
        <v>0</v>
      </c>
      <c r="BV495" s="18">
        <v>1</v>
      </c>
      <c r="BW495" s="18" t="s">
        <v>104</v>
      </c>
      <c r="CD495" s="18"/>
      <c r="CG495" s="18"/>
      <c r="CJ495" s="25">
        <v>37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 s="18">
        <v>0</v>
      </c>
      <c r="CS495">
        <v>0</v>
      </c>
      <c r="CT495">
        <v>0</v>
      </c>
      <c r="CU495">
        <f>1</f>
        <v>1</v>
      </c>
      <c r="CV495" s="18">
        <v>0</v>
      </c>
      <c r="CW495">
        <v>0</v>
      </c>
      <c r="CX495">
        <v>0</v>
      </c>
      <c r="CY495">
        <v>0</v>
      </c>
      <c r="CZ495">
        <v>0</v>
      </c>
      <c r="DA495" s="18">
        <v>0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0</v>
      </c>
      <c r="DK495">
        <v>1</v>
      </c>
      <c r="DL495" s="18">
        <v>0</v>
      </c>
      <c r="DN495" s="18"/>
      <c r="DS495" s="43" t="s">
        <v>397</v>
      </c>
    </row>
    <row r="496" spans="1:123" x14ac:dyDescent="0.25">
      <c r="A496">
        <v>495</v>
      </c>
      <c r="B496">
        <v>31</v>
      </c>
      <c r="C496" s="25" t="s">
        <v>660</v>
      </c>
      <c r="D496" s="12">
        <v>13.7</v>
      </c>
      <c r="E496" s="14">
        <f t="shared" si="377"/>
        <v>3.3171912832929782</v>
      </c>
      <c r="F496" s="7">
        <v>4.13</v>
      </c>
      <c r="G496" s="7">
        <f t="shared" si="378"/>
        <v>10.382808716707022</v>
      </c>
      <c r="H496" s="16">
        <f t="shared" si="379"/>
        <v>17.017191283292977</v>
      </c>
      <c r="I496" s="11">
        <f t="shared" si="380"/>
        <v>0.10717130145140812</v>
      </c>
      <c r="J496" s="39">
        <f t="shared" si="381"/>
        <v>2.5949467663779209E-2</v>
      </c>
      <c r="K496" s="39">
        <f t="shared" si="382"/>
        <v>38.536436005422189</v>
      </c>
      <c r="L496" s="39">
        <f t="shared" si="383"/>
        <v>8.12218337876289E-2</v>
      </c>
      <c r="M496" s="39">
        <f t="shared" si="384"/>
        <v>0.13312076911518733</v>
      </c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>
        <v>0</v>
      </c>
      <c r="AB496" s="9">
        <v>1</v>
      </c>
      <c r="AC496" s="8">
        <v>0</v>
      </c>
      <c r="AD496" s="9">
        <v>1</v>
      </c>
      <c r="AE496" s="9">
        <v>0</v>
      </c>
      <c r="AF496" s="9">
        <v>0</v>
      </c>
      <c r="AG496" s="9">
        <v>0</v>
      </c>
      <c r="AH496" s="8">
        <v>1476</v>
      </c>
      <c r="AI496" s="9">
        <v>7</v>
      </c>
      <c r="AJ496" s="9">
        <f t="shared" si="385"/>
        <v>1468</v>
      </c>
      <c r="AL496" s="7">
        <v>9</v>
      </c>
      <c r="AM496" s="7">
        <v>10.6</v>
      </c>
      <c r="AN496" s="9">
        <v>1</v>
      </c>
      <c r="AO496" s="9">
        <v>0</v>
      </c>
      <c r="AP496" s="9">
        <v>0</v>
      </c>
      <c r="AQ496" s="9">
        <v>1</v>
      </c>
      <c r="AR496" s="9">
        <v>0</v>
      </c>
      <c r="AS496" s="9">
        <v>0</v>
      </c>
      <c r="AT496" s="8">
        <v>0</v>
      </c>
      <c r="AU496" s="9">
        <v>1</v>
      </c>
      <c r="AV496" s="31">
        <v>0</v>
      </c>
      <c r="AW496" s="9">
        <v>0</v>
      </c>
      <c r="AX496" s="9">
        <v>0</v>
      </c>
      <c r="AY496" s="31">
        <v>1</v>
      </c>
      <c r="AZ496" s="21">
        <v>1995</v>
      </c>
      <c r="BA496" s="23"/>
      <c r="BB496" s="39" t="s">
        <v>433</v>
      </c>
      <c r="BC496" s="39" t="s">
        <v>433</v>
      </c>
      <c r="BD496" s="39" t="s">
        <v>433</v>
      </c>
      <c r="BE496" s="59" t="s">
        <v>433</v>
      </c>
      <c r="BF496" s="39" t="s">
        <v>433</v>
      </c>
      <c r="BG496" s="59" t="s">
        <v>433</v>
      </c>
      <c r="BM496" s="57">
        <v>1</v>
      </c>
      <c r="BN496" s="18">
        <v>0</v>
      </c>
      <c r="BO496" s="53">
        <f t="shared" si="386"/>
        <v>0.63200000000000001</v>
      </c>
      <c r="BP496" s="54">
        <v>0.36799999999999999</v>
      </c>
      <c r="BQ496" s="53">
        <f t="shared" si="387"/>
        <v>0.371</v>
      </c>
      <c r="BR496" s="54">
        <v>0.629</v>
      </c>
      <c r="BT496" s="18"/>
      <c r="BU496">
        <v>0</v>
      </c>
      <c r="BV496" s="18">
        <v>1</v>
      </c>
      <c r="BW496" s="18" t="s">
        <v>104</v>
      </c>
      <c r="CD496" s="18"/>
      <c r="CG496" s="18"/>
      <c r="CJ496" s="25">
        <v>37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 s="18">
        <v>1</v>
      </c>
      <c r="CS496">
        <v>0</v>
      </c>
      <c r="CT496">
        <v>1</v>
      </c>
      <c r="CU496">
        <v>0</v>
      </c>
      <c r="CV496" s="18">
        <v>0</v>
      </c>
      <c r="CW496">
        <v>1</v>
      </c>
      <c r="CX496">
        <v>0</v>
      </c>
      <c r="CY496">
        <v>0</v>
      </c>
      <c r="CZ496">
        <v>0</v>
      </c>
      <c r="DA496" s="18">
        <v>0</v>
      </c>
      <c r="DB496">
        <v>0</v>
      </c>
      <c r="DC496">
        <v>0</v>
      </c>
      <c r="DD496">
        <v>1</v>
      </c>
      <c r="DE496">
        <v>1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1</v>
      </c>
      <c r="DL496" s="18">
        <v>0</v>
      </c>
      <c r="DN496" s="18"/>
      <c r="DS496" s="43" t="s">
        <v>397</v>
      </c>
    </row>
    <row r="497" spans="1:123" x14ac:dyDescent="0.25">
      <c r="A497">
        <v>496</v>
      </c>
      <c r="B497">
        <v>31</v>
      </c>
      <c r="C497" s="25" t="s">
        <v>660</v>
      </c>
      <c r="D497" s="12">
        <v>12.6</v>
      </c>
      <c r="E497" s="14">
        <f t="shared" si="377"/>
        <v>5.25</v>
      </c>
      <c r="F497" s="7">
        <v>2.4</v>
      </c>
      <c r="G497" s="7">
        <f t="shared" si="378"/>
        <v>7.35</v>
      </c>
      <c r="H497" s="16">
        <f t="shared" si="379"/>
        <v>17.850000000000001</v>
      </c>
      <c r="I497" s="11">
        <f t="shared" si="380"/>
        <v>6.2516961111875644E-2</v>
      </c>
      <c r="J497" s="39">
        <f t="shared" si="381"/>
        <v>2.6048733796614851E-2</v>
      </c>
      <c r="K497" s="39">
        <f t="shared" si="382"/>
        <v>38.389581920099104</v>
      </c>
      <c r="L497" s="39">
        <f t="shared" si="383"/>
        <v>3.6468227315260796E-2</v>
      </c>
      <c r="M497" s="39">
        <f t="shared" si="384"/>
        <v>8.8565694908490492E-2</v>
      </c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>
        <v>0</v>
      </c>
      <c r="AB497" s="9">
        <v>1</v>
      </c>
      <c r="AC497" s="8">
        <v>0</v>
      </c>
      <c r="AD497" s="9">
        <v>1</v>
      </c>
      <c r="AE497" s="9">
        <v>0</v>
      </c>
      <c r="AF497" s="9">
        <v>0</v>
      </c>
      <c r="AG497" s="9">
        <v>0</v>
      </c>
      <c r="AH497" s="8">
        <v>1476</v>
      </c>
      <c r="AI497" s="9">
        <v>7</v>
      </c>
      <c r="AJ497" s="9">
        <f t="shared" si="385"/>
        <v>1468</v>
      </c>
      <c r="AL497" s="7">
        <v>9</v>
      </c>
      <c r="AM497" s="7">
        <v>10.6</v>
      </c>
      <c r="AN497" s="9">
        <v>1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8">
        <v>0</v>
      </c>
      <c r="AU497" s="9">
        <v>1</v>
      </c>
      <c r="AV497" s="31">
        <v>0</v>
      </c>
      <c r="AW497" s="9">
        <v>0</v>
      </c>
      <c r="AX497" s="9">
        <v>0</v>
      </c>
      <c r="AY497" s="31">
        <v>1</v>
      </c>
      <c r="AZ497" s="21">
        <v>1995</v>
      </c>
      <c r="BA497" s="23"/>
      <c r="BB497" s="39" t="s">
        <v>433</v>
      </c>
      <c r="BC497" s="39" t="s">
        <v>433</v>
      </c>
      <c r="BD497" s="39" t="s">
        <v>433</v>
      </c>
      <c r="BE497" s="59" t="s">
        <v>433</v>
      </c>
      <c r="BF497" s="39" t="s">
        <v>433</v>
      </c>
      <c r="BG497" s="59" t="s">
        <v>433</v>
      </c>
      <c r="BM497" s="57">
        <v>1</v>
      </c>
      <c r="BN497" s="18">
        <v>0</v>
      </c>
      <c r="BO497" s="53">
        <f t="shared" si="386"/>
        <v>0.63200000000000001</v>
      </c>
      <c r="BP497" s="54">
        <v>0.36799999999999999</v>
      </c>
      <c r="BQ497" s="53">
        <f t="shared" si="387"/>
        <v>0.371</v>
      </c>
      <c r="BR497" s="54">
        <v>0.629</v>
      </c>
      <c r="BT497" s="18"/>
      <c r="BU497">
        <v>0</v>
      </c>
      <c r="BV497" s="18">
        <v>1</v>
      </c>
      <c r="BW497" s="18" t="s">
        <v>104</v>
      </c>
      <c r="CD497" s="18"/>
      <c r="CG497" s="18"/>
      <c r="CJ497" s="25">
        <v>37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 s="18">
        <v>1</v>
      </c>
      <c r="CS497">
        <v>0</v>
      </c>
      <c r="CT497">
        <v>1</v>
      </c>
      <c r="CU497">
        <v>0</v>
      </c>
      <c r="CV497" s="18">
        <v>0</v>
      </c>
      <c r="CW497">
        <v>1</v>
      </c>
      <c r="CX497">
        <v>0</v>
      </c>
      <c r="CY497">
        <v>0</v>
      </c>
      <c r="CZ497">
        <v>0</v>
      </c>
      <c r="DA497" s="18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0</v>
      </c>
      <c r="DJ497">
        <v>0</v>
      </c>
      <c r="DK497">
        <v>1</v>
      </c>
      <c r="DL497" s="18">
        <v>0</v>
      </c>
      <c r="DN497" s="18"/>
      <c r="DS497" s="43" t="s">
        <v>397</v>
      </c>
    </row>
    <row r="498" spans="1:123" x14ac:dyDescent="0.25">
      <c r="A498">
        <v>497</v>
      </c>
      <c r="B498">
        <v>31</v>
      </c>
      <c r="C498" s="25" t="s">
        <v>660</v>
      </c>
      <c r="D498" s="12">
        <v>19.600000000000001</v>
      </c>
      <c r="E498" s="14">
        <f t="shared" si="377"/>
        <v>2.5000000000000004</v>
      </c>
      <c r="F498" s="7">
        <v>7.84</v>
      </c>
      <c r="G498" s="7">
        <f t="shared" si="378"/>
        <v>17.100000000000001</v>
      </c>
      <c r="H498" s="16">
        <f t="shared" si="379"/>
        <v>22.1</v>
      </c>
      <c r="I498" s="11">
        <f t="shared" si="380"/>
        <v>0.20046853007196822</v>
      </c>
      <c r="J498" s="39">
        <f t="shared" si="381"/>
        <v>2.5569965570404109E-2</v>
      </c>
      <c r="K498" s="39">
        <f t="shared" si="382"/>
        <v>39.108382733117459</v>
      </c>
      <c r="L498" s="39">
        <f t="shared" si="383"/>
        <v>0.1748985645015641</v>
      </c>
      <c r="M498" s="39">
        <f t="shared" si="384"/>
        <v>0.22603849564237233</v>
      </c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>
        <v>0</v>
      </c>
      <c r="AB498" s="9">
        <v>1</v>
      </c>
      <c r="AC498" s="8">
        <v>0</v>
      </c>
      <c r="AD498" s="9">
        <v>1</v>
      </c>
      <c r="AE498" s="9">
        <v>0</v>
      </c>
      <c r="AF498" s="9">
        <v>0</v>
      </c>
      <c r="AG498" s="9">
        <v>0</v>
      </c>
      <c r="AH498" s="8">
        <v>1476</v>
      </c>
      <c r="AI498" s="9">
        <v>7</v>
      </c>
      <c r="AJ498" s="9">
        <f t="shared" si="385"/>
        <v>1468</v>
      </c>
      <c r="AL498" s="7">
        <v>9</v>
      </c>
      <c r="AM498" s="7">
        <v>10.6</v>
      </c>
      <c r="AN498" s="9">
        <v>1</v>
      </c>
      <c r="AO498" s="9">
        <v>0</v>
      </c>
      <c r="AP498" s="9">
        <v>0</v>
      </c>
      <c r="AQ498" s="9">
        <v>1</v>
      </c>
      <c r="AR498" s="9">
        <v>0</v>
      </c>
      <c r="AS498" s="9">
        <v>0</v>
      </c>
      <c r="AT498" s="8">
        <v>0</v>
      </c>
      <c r="AU498" s="9">
        <v>1</v>
      </c>
      <c r="AV498" s="31">
        <v>0</v>
      </c>
      <c r="AW498" s="9">
        <v>0</v>
      </c>
      <c r="AX498" s="9">
        <v>0</v>
      </c>
      <c r="AY498" s="31">
        <v>1</v>
      </c>
      <c r="AZ498" s="21">
        <v>1995</v>
      </c>
      <c r="BA498" s="23"/>
      <c r="BB498" s="39" t="s">
        <v>433</v>
      </c>
      <c r="BC498" s="39" t="s">
        <v>433</v>
      </c>
      <c r="BD498" s="39" t="s">
        <v>433</v>
      </c>
      <c r="BE498" s="59" t="s">
        <v>433</v>
      </c>
      <c r="BF498" s="39" t="s">
        <v>433</v>
      </c>
      <c r="BG498" s="59" t="s">
        <v>433</v>
      </c>
      <c r="BM498" s="57">
        <v>1</v>
      </c>
      <c r="BN498" s="18">
        <v>0</v>
      </c>
      <c r="BO498" s="53">
        <f t="shared" si="386"/>
        <v>0.63200000000000001</v>
      </c>
      <c r="BP498" s="54">
        <v>0.36799999999999999</v>
      </c>
      <c r="BQ498" s="53">
        <f t="shared" si="387"/>
        <v>0.371</v>
      </c>
      <c r="BR498" s="54">
        <v>0.629</v>
      </c>
      <c r="BT498" s="18"/>
      <c r="BU498">
        <v>0</v>
      </c>
      <c r="BV498" s="18">
        <v>1</v>
      </c>
      <c r="BW498" s="18" t="s">
        <v>104</v>
      </c>
      <c r="CD498" s="18"/>
      <c r="CG498" s="18"/>
      <c r="CJ498" s="25">
        <v>37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 s="18">
        <v>1</v>
      </c>
      <c r="CS498">
        <v>0</v>
      </c>
      <c r="CT498">
        <v>1</v>
      </c>
      <c r="CU498">
        <v>0</v>
      </c>
      <c r="CV498" s="18">
        <v>0</v>
      </c>
      <c r="CW498">
        <v>1</v>
      </c>
      <c r="CX498">
        <v>0</v>
      </c>
      <c r="CY498">
        <v>0</v>
      </c>
      <c r="CZ498">
        <v>0</v>
      </c>
      <c r="DA498" s="1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1</v>
      </c>
      <c r="DL498" s="18">
        <v>0</v>
      </c>
      <c r="DN498" s="18"/>
      <c r="DS498" s="43" t="s">
        <v>397</v>
      </c>
    </row>
    <row r="499" spans="1:123" x14ac:dyDescent="0.25">
      <c r="A499">
        <v>498</v>
      </c>
      <c r="B499">
        <v>31</v>
      </c>
      <c r="C499" s="25" t="s">
        <v>660</v>
      </c>
      <c r="D499" s="12">
        <v>18.600000000000001</v>
      </c>
      <c r="E499" s="14">
        <f t="shared" si="377"/>
        <v>2.4281984334203655</v>
      </c>
      <c r="F499" s="7">
        <v>7.66</v>
      </c>
      <c r="G499" s="7">
        <f t="shared" si="378"/>
        <v>16.171801566579635</v>
      </c>
      <c r="H499" s="16">
        <f t="shared" si="379"/>
        <v>21.028198433420368</v>
      </c>
      <c r="I499" s="11">
        <f t="shared" si="380"/>
        <v>0.19604482709698576</v>
      </c>
      <c r="J499" s="39">
        <f t="shared" si="381"/>
        <v>2.5593319464358451E-2</v>
      </c>
      <c r="K499" s="39">
        <f t="shared" si="382"/>
        <v>39.072696349241113</v>
      </c>
      <c r="L499" s="39">
        <f t="shared" si="383"/>
        <v>0.17045150763262731</v>
      </c>
      <c r="M499" s="39">
        <f t="shared" si="384"/>
        <v>0.2216381465613442</v>
      </c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>
        <v>0</v>
      </c>
      <c r="AB499" s="9">
        <v>1</v>
      </c>
      <c r="AC499" s="8">
        <v>0</v>
      </c>
      <c r="AD499" s="9">
        <v>1</v>
      </c>
      <c r="AE499" s="9">
        <v>0</v>
      </c>
      <c r="AF499" s="9">
        <v>0</v>
      </c>
      <c r="AG499" s="9">
        <v>0</v>
      </c>
      <c r="AH499" s="8">
        <v>1476</v>
      </c>
      <c r="AI499" s="9">
        <v>7</v>
      </c>
      <c r="AJ499" s="9">
        <f t="shared" si="385"/>
        <v>1468</v>
      </c>
      <c r="AL499" s="7">
        <v>9</v>
      </c>
      <c r="AM499" s="7">
        <v>10.6</v>
      </c>
      <c r="AN499" s="9">
        <v>1</v>
      </c>
      <c r="AO499" s="9">
        <v>0</v>
      </c>
      <c r="AP499" s="9">
        <v>0</v>
      </c>
      <c r="AQ499" s="9">
        <v>1</v>
      </c>
      <c r="AR499" s="9">
        <v>0</v>
      </c>
      <c r="AS499" s="9">
        <v>0</v>
      </c>
      <c r="AT499" s="8">
        <v>0</v>
      </c>
      <c r="AU499" s="9">
        <v>1</v>
      </c>
      <c r="AV499" s="31">
        <v>0</v>
      </c>
      <c r="AW499" s="9">
        <v>0</v>
      </c>
      <c r="AX499" s="9">
        <v>0</v>
      </c>
      <c r="AY499" s="31">
        <v>1</v>
      </c>
      <c r="AZ499" s="21">
        <v>1995</v>
      </c>
      <c r="BA499" s="23"/>
      <c r="BB499" s="39" t="s">
        <v>433</v>
      </c>
      <c r="BC499" s="39" t="s">
        <v>433</v>
      </c>
      <c r="BD499" s="39" t="s">
        <v>433</v>
      </c>
      <c r="BE499" s="59" t="s">
        <v>433</v>
      </c>
      <c r="BF499" s="39" t="s">
        <v>433</v>
      </c>
      <c r="BG499" s="59" t="s">
        <v>433</v>
      </c>
      <c r="BM499" s="57">
        <v>1</v>
      </c>
      <c r="BN499" s="18">
        <v>0</v>
      </c>
      <c r="BO499" s="53">
        <f t="shared" si="386"/>
        <v>0.63200000000000001</v>
      </c>
      <c r="BP499" s="54">
        <v>0.36799999999999999</v>
      </c>
      <c r="BQ499" s="53">
        <f t="shared" si="387"/>
        <v>0.371</v>
      </c>
      <c r="BR499" s="54">
        <v>0.629</v>
      </c>
      <c r="BT499" s="18"/>
      <c r="BU499">
        <v>0</v>
      </c>
      <c r="BV499" s="18">
        <v>1</v>
      </c>
      <c r="BW499" s="18" t="s">
        <v>104</v>
      </c>
      <c r="CD499" s="18"/>
      <c r="CG499" s="18"/>
      <c r="CJ499" s="25">
        <v>37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 s="18">
        <v>1</v>
      </c>
      <c r="CS499">
        <v>0</v>
      </c>
      <c r="CT499">
        <v>1</v>
      </c>
      <c r="CU499">
        <v>0</v>
      </c>
      <c r="CV499" s="18">
        <v>0</v>
      </c>
      <c r="CW499">
        <v>1</v>
      </c>
      <c r="CX499">
        <v>0</v>
      </c>
      <c r="CY499">
        <v>0</v>
      </c>
      <c r="CZ499">
        <v>0</v>
      </c>
      <c r="DA499" s="18">
        <v>0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v>0</v>
      </c>
      <c r="DH499">
        <v>1</v>
      </c>
      <c r="DI499">
        <v>0</v>
      </c>
      <c r="DJ499">
        <v>0</v>
      </c>
      <c r="DK499">
        <v>1</v>
      </c>
      <c r="DL499" s="18">
        <v>0</v>
      </c>
      <c r="DN499" s="18"/>
      <c r="DS499" s="43" t="s">
        <v>397</v>
      </c>
    </row>
    <row r="500" spans="1:123" x14ac:dyDescent="0.25">
      <c r="A500">
        <v>499</v>
      </c>
      <c r="B500">
        <v>31</v>
      </c>
      <c r="C500" s="25" t="s">
        <v>660</v>
      </c>
      <c r="D500" s="12">
        <v>10.7</v>
      </c>
      <c r="E500" s="14">
        <f t="shared" si="377"/>
        <v>1.9814814814814812</v>
      </c>
      <c r="F500" s="7">
        <v>5.4</v>
      </c>
      <c r="G500" s="7">
        <f t="shared" si="378"/>
        <v>8.7185185185185183</v>
      </c>
      <c r="H500" s="16">
        <f t="shared" si="379"/>
        <v>12.68148148148148</v>
      </c>
      <c r="I500" s="11">
        <f t="shared" si="380"/>
        <v>0.13955957945972247</v>
      </c>
      <c r="J500" s="39">
        <f t="shared" si="381"/>
        <v>2.5844366566615273E-2</v>
      </c>
      <c r="K500" s="39">
        <f t="shared" si="382"/>
        <v>38.693151848873725</v>
      </c>
      <c r="L500" s="39">
        <f t="shared" si="383"/>
        <v>0.1137152128931072</v>
      </c>
      <c r="M500" s="39">
        <f t="shared" si="384"/>
        <v>0.16540394602633773</v>
      </c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>
        <v>0</v>
      </c>
      <c r="AB500" s="9">
        <v>1</v>
      </c>
      <c r="AC500" s="8">
        <v>0</v>
      </c>
      <c r="AD500" s="9">
        <v>1</v>
      </c>
      <c r="AE500" s="9">
        <v>0</v>
      </c>
      <c r="AF500" s="9">
        <v>0</v>
      </c>
      <c r="AG500" s="9">
        <v>0</v>
      </c>
      <c r="AH500" s="8">
        <v>1476</v>
      </c>
      <c r="AI500" s="9">
        <v>7</v>
      </c>
      <c r="AJ500" s="9">
        <f t="shared" si="385"/>
        <v>1468</v>
      </c>
      <c r="AL500" s="7">
        <v>9</v>
      </c>
      <c r="AM500" s="7">
        <v>10.6</v>
      </c>
      <c r="AN500" s="9">
        <v>1</v>
      </c>
      <c r="AO500" s="9">
        <v>0</v>
      </c>
      <c r="AP500" s="9">
        <v>0</v>
      </c>
      <c r="AQ500" s="9">
        <v>1</v>
      </c>
      <c r="AR500" s="9">
        <v>0</v>
      </c>
      <c r="AS500" s="9">
        <v>0</v>
      </c>
      <c r="AT500" s="8">
        <v>0</v>
      </c>
      <c r="AU500" s="9">
        <v>1</v>
      </c>
      <c r="AV500" s="31">
        <v>0</v>
      </c>
      <c r="AW500" s="9">
        <v>0</v>
      </c>
      <c r="AX500" s="9">
        <v>0</v>
      </c>
      <c r="AY500" s="31">
        <v>1</v>
      </c>
      <c r="AZ500" s="21">
        <v>1995</v>
      </c>
      <c r="BA500" s="23"/>
      <c r="BB500" s="39" t="s">
        <v>433</v>
      </c>
      <c r="BC500" s="39" t="s">
        <v>433</v>
      </c>
      <c r="BD500" s="39" t="s">
        <v>433</v>
      </c>
      <c r="BE500" s="59" t="s">
        <v>433</v>
      </c>
      <c r="BF500" s="39" t="s">
        <v>433</v>
      </c>
      <c r="BG500" s="59" t="s">
        <v>433</v>
      </c>
      <c r="BM500" s="57">
        <v>1</v>
      </c>
      <c r="BN500" s="18">
        <v>0</v>
      </c>
      <c r="BO500" s="53">
        <f t="shared" si="386"/>
        <v>0.63200000000000001</v>
      </c>
      <c r="BP500" s="54">
        <v>0.36799999999999999</v>
      </c>
      <c r="BQ500" s="53">
        <f t="shared" si="387"/>
        <v>0.371</v>
      </c>
      <c r="BR500" s="54">
        <v>0.629</v>
      </c>
      <c r="BT500" s="18"/>
      <c r="BU500">
        <v>0</v>
      </c>
      <c r="BV500" s="18">
        <v>1</v>
      </c>
      <c r="BW500" s="18" t="s">
        <v>104</v>
      </c>
      <c r="CD500" s="18"/>
      <c r="CG500" s="18"/>
      <c r="CJ500" s="25">
        <v>37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 s="18">
        <v>1</v>
      </c>
      <c r="CS500">
        <v>0</v>
      </c>
      <c r="CT500">
        <v>1</v>
      </c>
      <c r="CU500">
        <v>0</v>
      </c>
      <c r="CV500" s="18">
        <v>0</v>
      </c>
      <c r="CW500">
        <v>1</v>
      </c>
      <c r="CX500">
        <v>0</v>
      </c>
      <c r="CY500">
        <v>0</v>
      </c>
      <c r="CZ500">
        <v>0</v>
      </c>
      <c r="DA500" s="18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0</v>
      </c>
      <c r="DJ500">
        <v>0</v>
      </c>
      <c r="DK500">
        <v>1</v>
      </c>
      <c r="DL500" s="18">
        <v>0</v>
      </c>
      <c r="DN500" s="18"/>
      <c r="DS500" s="43" t="s">
        <v>397</v>
      </c>
    </row>
    <row r="501" spans="1:123" s="69" customFormat="1" x14ac:dyDescent="0.25">
      <c r="A501" s="69">
        <v>500</v>
      </c>
      <c r="B501" s="69">
        <v>31</v>
      </c>
      <c r="C501" s="70" t="s">
        <v>660</v>
      </c>
      <c r="D501" s="71">
        <v>9.1999999999999993</v>
      </c>
      <c r="E501" s="72">
        <f t="shared" si="377"/>
        <v>4.7179487179487181</v>
      </c>
      <c r="F501" s="73">
        <v>1.95</v>
      </c>
      <c r="G501" s="73">
        <f t="shared" si="378"/>
        <v>4.4820512820512812</v>
      </c>
      <c r="H501" s="74">
        <f t="shared" si="379"/>
        <v>13.917948717948718</v>
      </c>
      <c r="I501" s="75">
        <f t="shared" si="380"/>
        <v>5.0828798421125441E-2</v>
      </c>
      <c r="J501" s="76">
        <f t="shared" si="381"/>
        <v>2.606605047237202E-2</v>
      </c>
      <c r="K501" s="76">
        <f t="shared" si="382"/>
        <v>38.36407825036332</v>
      </c>
      <c r="L501" s="76">
        <f t="shared" si="383"/>
        <v>2.4762747948753421E-2</v>
      </c>
      <c r="M501" s="76">
        <f t="shared" si="384"/>
        <v>7.6894848893497458E-2</v>
      </c>
      <c r="N501" s="77"/>
      <c r="O501" s="78"/>
      <c r="P501" s="79"/>
      <c r="Q501" s="79"/>
      <c r="R501" s="78"/>
      <c r="S501" s="79"/>
      <c r="T501" s="79"/>
      <c r="U501" s="78"/>
      <c r="V501" s="79"/>
      <c r="W501" s="79"/>
      <c r="X501" s="79"/>
      <c r="Y501" s="78"/>
      <c r="Z501" s="79"/>
      <c r="AA501" s="78">
        <v>0</v>
      </c>
      <c r="AB501" s="79">
        <v>1</v>
      </c>
      <c r="AC501" s="78">
        <v>0</v>
      </c>
      <c r="AD501" s="79">
        <v>1</v>
      </c>
      <c r="AE501" s="79">
        <v>0</v>
      </c>
      <c r="AF501" s="79">
        <v>0</v>
      </c>
      <c r="AG501" s="79">
        <v>0</v>
      </c>
      <c r="AH501" s="78">
        <v>1476</v>
      </c>
      <c r="AI501" s="79">
        <v>7</v>
      </c>
      <c r="AJ501" s="79">
        <f t="shared" si="385"/>
        <v>1468</v>
      </c>
      <c r="AK501" s="79"/>
      <c r="AL501" s="73">
        <v>9</v>
      </c>
      <c r="AM501" s="73">
        <v>10.6</v>
      </c>
      <c r="AN501" s="79">
        <v>1</v>
      </c>
      <c r="AO501" s="79">
        <v>0</v>
      </c>
      <c r="AP501" s="79">
        <v>0</v>
      </c>
      <c r="AQ501" s="79">
        <v>1</v>
      </c>
      <c r="AR501" s="79">
        <v>0</v>
      </c>
      <c r="AS501" s="79">
        <v>0</v>
      </c>
      <c r="AT501" s="78">
        <v>0</v>
      </c>
      <c r="AU501" s="79">
        <v>1</v>
      </c>
      <c r="AV501" s="80">
        <v>0</v>
      </c>
      <c r="AW501" s="79">
        <v>0</v>
      </c>
      <c r="AX501" s="79">
        <v>0</v>
      </c>
      <c r="AY501" s="80">
        <v>1</v>
      </c>
      <c r="AZ501" s="81">
        <v>1995</v>
      </c>
      <c r="BA501" s="82"/>
      <c r="BB501" s="76" t="s">
        <v>433</v>
      </c>
      <c r="BC501" s="76" t="s">
        <v>433</v>
      </c>
      <c r="BD501" s="76" t="s">
        <v>433</v>
      </c>
      <c r="BE501" s="83" t="s">
        <v>433</v>
      </c>
      <c r="BF501" s="76" t="s">
        <v>433</v>
      </c>
      <c r="BG501" s="83" t="s">
        <v>433</v>
      </c>
      <c r="BH501" s="76"/>
      <c r="BI501" s="76"/>
      <c r="BJ501" s="76"/>
      <c r="BK501" s="76"/>
      <c r="BL501" s="76"/>
      <c r="BM501" s="84">
        <v>1</v>
      </c>
      <c r="BN501" s="85">
        <v>0</v>
      </c>
      <c r="BO501" s="88">
        <f t="shared" si="386"/>
        <v>0.63200000000000001</v>
      </c>
      <c r="BP501" s="86">
        <v>0.36799999999999999</v>
      </c>
      <c r="BQ501" s="88">
        <f t="shared" si="387"/>
        <v>0.371</v>
      </c>
      <c r="BR501" s="86">
        <v>0.629</v>
      </c>
      <c r="BT501" s="85"/>
      <c r="BU501" s="69">
        <v>0</v>
      </c>
      <c r="BV501" s="85">
        <v>1</v>
      </c>
      <c r="BW501" s="85" t="s">
        <v>104</v>
      </c>
      <c r="CD501" s="85"/>
      <c r="CG501" s="85"/>
      <c r="CJ501" s="70">
        <v>37</v>
      </c>
      <c r="CK501" s="69">
        <v>0</v>
      </c>
      <c r="CL501" s="69">
        <v>0</v>
      </c>
      <c r="CM501" s="69">
        <v>0</v>
      </c>
      <c r="CN501" s="69">
        <v>0</v>
      </c>
      <c r="CO501" s="69">
        <v>0</v>
      </c>
      <c r="CP501" s="69">
        <v>0</v>
      </c>
      <c r="CQ501" s="69">
        <v>0</v>
      </c>
      <c r="CR501" s="85">
        <v>1</v>
      </c>
      <c r="CS501" s="69">
        <v>0</v>
      </c>
      <c r="CT501" s="69">
        <v>1</v>
      </c>
      <c r="CU501" s="69">
        <v>0</v>
      </c>
      <c r="CV501" s="85">
        <v>0</v>
      </c>
      <c r="CW501" s="69">
        <v>1</v>
      </c>
      <c r="CX501" s="69">
        <v>0</v>
      </c>
      <c r="CY501" s="69">
        <v>0</v>
      </c>
      <c r="CZ501" s="69">
        <v>0</v>
      </c>
      <c r="DA501" s="85">
        <v>0</v>
      </c>
      <c r="DB501" s="69">
        <v>0</v>
      </c>
      <c r="DC501" s="69">
        <v>0</v>
      </c>
      <c r="DD501" s="69">
        <v>1</v>
      </c>
      <c r="DE501" s="69">
        <v>1</v>
      </c>
      <c r="DF501" s="69">
        <v>1</v>
      </c>
      <c r="DG501" s="69">
        <v>0</v>
      </c>
      <c r="DH501" s="69">
        <v>1</v>
      </c>
      <c r="DI501" s="69">
        <v>0</v>
      </c>
      <c r="DJ501" s="69">
        <v>0</v>
      </c>
      <c r="DK501" s="69">
        <v>1</v>
      </c>
      <c r="DL501" s="85">
        <v>0</v>
      </c>
      <c r="DN501" s="85"/>
      <c r="DR501" s="70"/>
      <c r="DS501" s="87" t="s">
        <v>397</v>
      </c>
    </row>
    <row r="502" spans="1:123" x14ac:dyDescent="0.25">
      <c r="A502">
        <v>501</v>
      </c>
      <c r="B502">
        <v>32</v>
      </c>
      <c r="C502" s="25" t="s">
        <v>659</v>
      </c>
      <c r="D502" s="12">
        <v>6.3</v>
      </c>
      <c r="E502" s="14">
        <f t="shared" si="377"/>
        <v>0.83776595744680848</v>
      </c>
      <c r="F502" s="7">
        <v>7.52</v>
      </c>
      <c r="G502" s="7">
        <f t="shared" si="378"/>
        <v>5.4622340425531917</v>
      </c>
      <c r="H502" s="16">
        <f t="shared" si="379"/>
        <v>7.137765957446808</v>
      </c>
      <c r="I502" s="11">
        <f t="shared" si="380"/>
        <v>0.22951264688149664</v>
      </c>
      <c r="J502" s="39">
        <f t="shared" si="381"/>
        <v>3.0520298787433064E-2</v>
      </c>
      <c r="K502" s="39">
        <f t="shared" si="382"/>
        <v>32.765078971368283</v>
      </c>
      <c r="L502" s="39">
        <f t="shared" si="383"/>
        <v>0.19899234809406358</v>
      </c>
      <c r="M502" s="39">
        <f t="shared" si="384"/>
        <v>0.2600329456689297</v>
      </c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>
        <v>1</v>
      </c>
      <c r="AB502" s="9">
        <v>0</v>
      </c>
      <c r="AC502" s="8">
        <v>1</v>
      </c>
      <c r="AD502" s="9">
        <v>0</v>
      </c>
      <c r="AE502" s="9">
        <v>0</v>
      </c>
      <c r="AF502" s="9">
        <v>0</v>
      </c>
      <c r="AG502" s="9">
        <v>0</v>
      </c>
      <c r="AH502" s="8">
        <v>1023</v>
      </c>
      <c r="AI502" s="9">
        <v>5</v>
      </c>
      <c r="AJ502" s="9">
        <f t="shared" si="385"/>
        <v>1017</v>
      </c>
      <c r="AL502" s="7">
        <v>7.68</v>
      </c>
      <c r="AM502" s="7">
        <v>17.46</v>
      </c>
      <c r="AN502" s="9">
        <v>1</v>
      </c>
      <c r="AO502" s="9">
        <v>0</v>
      </c>
      <c r="AP502" s="9">
        <v>0</v>
      </c>
      <c r="AQ502" s="9">
        <v>1</v>
      </c>
      <c r="AR502" s="9">
        <v>0</v>
      </c>
      <c r="AS502" s="9">
        <v>0</v>
      </c>
      <c r="AT502" s="8">
        <v>1</v>
      </c>
      <c r="AU502" s="9">
        <v>0</v>
      </c>
      <c r="AV502" s="31">
        <v>0</v>
      </c>
      <c r="AW502" s="9">
        <v>1</v>
      </c>
      <c r="AX502" s="9">
        <v>0</v>
      </c>
      <c r="AY502" s="31">
        <v>0</v>
      </c>
      <c r="AZ502" s="21">
        <v>2000</v>
      </c>
      <c r="BA502" s="23"/>
      <c r="BB502" s="39" t="s">
        <v>433</v>
      </c>
      <c r="BC502" s="39" t="s">
        <v>433</v>
      </c>
      <c r="BD502" s="39" t="s">
        <v>433</v>
      </c>
      <c r="BE502" s="59" t="s">
        <v>433</v>
      </c>
      <c r="BF502" s="39" t="s">
        <v>433</v>
      </c>
      <c r="BG502" s="59" t="s">
        <v>433</v>
      </c>
      <c r="BM502" s="57">
        <v>0.64</v>
      </c>
      <c r="BN502" s="18">
        <v>0.36</v>
      </c>
      <c r="BO502" t="s">
        <v>433</v>
      </c>
      <c r="BP502" s="54" t="s">
        <v>433</v>
      </c>
      <c r="BQ502" t="s">
        <v>433</v>
      </c>
      <c r="BR502" s="54" t="s">
        <v>433</v>
      </c>
      <c r="BT502" s="18"/>
      <c r="BU502">
        <v>1</v>
      </c>
      <c r="BV502" s="18">
        <v>0</v>
      </c>
      <c r="BW502" s="18" t="s">
        <v>62</v>
      </c>
      <c r="CD502" s="18"/>
      <c r="CG502" s="18"/>
      <c r="CJ502" s="25">
        <v>35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 s="18">
        <v>0</v>
      </c>
      <c r="CS502">
        <v>0</v>
      </c>
      <c r="CT502">
        <v>0</v>
      </c>
      <c r="CU502">
        <v>1</v>
      </c>
      <c r="CV502" s="18">
        <v>0</v>
      </c>
      <c r="CW502">
        <v>0</v>
      </c>
      <c r="CX502">
        <v>0</v>
      </c>
      <c r="CY502">
        <v>0</v>
      </c>
      <c r="CZ502">
        <v>0</v>
      </c>
      <c r="DA502" s="18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0</v>
      </c>
      <c r="DL502" s="18">
        <v>0</v>
      </c>
      <c r="DN502" s="18"/>
      <c r="DS502" s="43" t="s">
        <v>397</v>
      </c>
    </row>
    <row r="503" spans="1:123" x14ac:dyDescent="0.25">
      <c r="A503">
        <v>502</v>
      </c>
      <c r="B503">
        <v>32</v>
      </c>
      <c r="C503" t="s">
        <v>659</v>
      </c>
      <c r="D503" s="12">
        <v>6.1</v>
      </c>
      <c r="E503" s="14">
        <f t="shared" si="377"/>
        <v>0.8276797829036634</v>
      </c>
      <c r="F503" s="7">
        <v>7.37</v>
      </c>
      <c r="G503" s="7">
        <f t="shared" si="378"/>
        <v>5.2723202170963361</v>
      </c>
      <c r="H503" s="16">
        <f t="shared" si="379"/>
        <v>6.9276797829036632</v>
      </c>
      <c r="I503" s="11">
        <f t="shared" si="380"/>
        <v>0.2252741171820597</v>
      </c>
      <c r="J503" s="39">
        <f t="shared" si="381"/>
        <v>3.0566365967715021E-2</v>
      </c>
      <c r="K503" s="39">
        <f t="shared" si="382"/>
        <v>32.715698066830242</v>
      </c>
      <c r="L503" s="39">
        <f t="shared" si="383"/>
        <v>0.19470775121434467</v>
      </c>
      <c r="M503" s="39">
        <f t="shared" si="384"/>
        <v>0.2558404831497747</v>
      </c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>
        <v>1</v>
      </c>
      <c r="AB503" s="9">
        <v>0</v>
      </c>
      <c r="AC503" s="8">
        <v>1</v>
      </c>
      <c r="AD503" s="9">
        <v>0</v>
      </c>
      <c r="AE503" s="9">
        <v>0</v>
      </c>
      <c r="AF503" s="9">
        <v>0</v>
      </c>
      <c r="AG503" s="9">
        <v>0</v>
      </c>
      <c r="AH503" s="8">
        <v>1023</v>
      </c>
      <c r="AI503" s="9">
        <v>6</v>
      </c>
      <c r="AJ503" s="9">
        <f t="shared" si="385"/>
        <v>1016</v>
      </c>
      <c r="AL503" s="7">
        <v>7.68</v>
      </c>
      <c r="AM503" s="7">
        <v>17.46</v>
      </c>
      <c r="AN503" s="9">
        <v>1</v>
      </c>
      <c r="AO503" s="9">
        <v>0</v>
      </c>
      <c r="AP503" s="9">
        <v>0</v>
      </c>
      <c r="AQ503" s="9">
        <v>1</v>
      </c>
      <c r="AR503" s="9">
        <v>0</v>
      </c>
      <c r="AS503" s="9">
        <v>0</v>
      </c>
      <c r="AT503" s="8">
        <v>1</v>
      </c>
      <c r="AU503" s="9">
        <v>0</v>
      </c>
      <c r="AV503" s="31">
        <v>0</v>
      </c>
      <c r="AW503" s="9">
        <v>1</v>
      </c>
      <c r="AX503" s="9">
        <v>0</v>
      </c>
      <c r="AY503" s="31">
        <v>0</v>
      </c>
      <c r="AZ503" s="21">
        <v>2000</v>
      </c>
      <c r="BA503" s="23"/>
      <c r="BB503" s="39" t="s">
        <v>433</v>
      </c>
      <c r="BC503" s="39" t="s">
        <v>433</v>
      </c>
      <c r="BD503" s="39" t="s">
        <v>433</v>
      </c>
      <c r="BE503" s="59" t="s">
        <v>433</v>
      </c>
      <c r="BF503" s="39" t="s">
        <v>433</v>
      </c>
      <c r="BG503" s="59" t="s">
        <v>433</v>
      </c>
      <c r="BM503" s="57">
        <v>0.64</v>
      </c>
      <c r="BN503" s="18">
        <v>0.36</v>
      </c>
      <c r="BO503" t="s">
        <v>433</v>
      </c>
      <c r="BP503" s="54" t="s">
        <v>433</v>
      </c>
      <c r="BQ503" t="s">
        <v>433</v>
      </c>
      <c r="BR503" s="54" t="s">
        <v>433</v>
      </c>
      <c r="BT503" s="18"/>
      <c r="BU503">
        <v>1</v>
      </c>
      <c r="BV503" s="18">
        <v>0</v>
      </c>
      <c r="BW503" s="18" t="s">
        <v>62</v>
      </c>
      <c r="CD503" s="18"/>
      <c r="CG503" s="18"/>
      <c r="CJ503" s="25">
        <v>35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 s="18">
        <v>0</v>
      </c>
      <c r="CS503">
        <v>0</v>
      </c>
      <c r="CT503">
        <v>0</v>
      </c>
      <c r="CU503">
        <v>1</v>
      </c>
      <c r="CV503" s="18">
        <v>0</v>
      </c>
      <c r="CW503">
        <v>0</v>
      </c>
      <c r="CX503">
        <v>0</v>
      </c>
      <c r="CY503">
        <v>0</v>
      </c>
      <c r="CZ503">
        <v>0</v>
      </c>
      <c r="DA503" s="18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1</v>
      </c>
      <c r="DJ503">
        <v>0</v>
      </c>
      <c r="DK503">
        <v>0</v>
      </c>
      <c r="DL503" s="18">
        <v>0</v>
      </c>
      <c r="DN503" s="18"/>
      <c r="DS503" s="43" t="s">
        <v>397</v>
      </c>
    </row>
    <row r="504" spans="1:123" x14ac:dyDescent="0.25">
      <c r="A504">
        <v>503</v>
      </c>
      <c r="B504">
        <v>32</v>
      </c>
      <c r="C504" s="25" t="s">
        <v>659</v>
      </c>
      <c r="D504" s="12">
        <v>6.5</v>
      </c>
      <c r="E504" s="14">
        <f t="shared" si="377"/>
        <v>0.8904109589041096</v>
      </c>
      <c r="F504" s="7">
        <v>7.3</v>
      </c>
      <c r="G504" s="7">
        <f t="shared" si="378"/>
        <v>5.6095890410958908</v>
      </c>
      <c r="H504" s="16">
        <f t="shared" si="379"/>
        <v>7.3904109589041092</v>
      </c>
      <c r="I504" s="11">
        <f t="shared" si="380"/>
        <v>0.22742757354036125</v>
      </c>
      <c r="J504" s="39">
        <f t="shared" si="381"/>
        <v>3.1154462128816611E-2</v>
      </c>
      <c r="K504" s="39">
        <f t="shared" si="382"/>
        <v>32.098130786698469</v>
      </c>
      <c r="L504" s="39">
        <f t="shared" si="383"/>
        <v>0.19627311141154463</v>
      </c>
      <c r="M504" s="39">
        <f t="shared" si="384"/>
        <v>0.25858203566917787</v>
      </c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>
        <v>1</v>
      </c>
      <c r="AB504" s="9">
        <v>0</v>
      </c>
      <c r="AC504" s="8">
        <v>1</v>
      </c>
      <c r="AD504" s="9">
        <v>0</v>
      </c>
      <c r="AE504" s="9">
        <v>0</v>
      </c>
      <c r="AF504" s="9">
        <v>0</v>
      </c>
      <c r="AG504" s="9">
        <v>0</v>
      </c>
      <c r="AH504" s="8">
        <v>986</v>
      </c>
      <c r="AI504" s="9">
        <v>8</v>
      </c>
      <c r="AJ504" s="9">
        <f t="shared" si="385"/>
        <v>977</v>
      </c>
      <c r="AL504" s="7">
        <v>7.68</v>
      </c>
      <c r="AM504" s="7">
        <v>17.46</v>
      </c>
      <c r="AN504" s="9">
        <v>1</v>
      </c>
      <c r="AO504" s="9">
        <v>0</v>
      </c>
      <c r="AP504" s="9">
        <v>0</v>
      </c>
      <c r="AQ504" s="9">
        <v>1</v>
      </c>
      <c r="AR504" s="9">
        <v>0</v>
      </c>
      <c r="AS504" s="9">
        <v>0</v>
      </c>
      <c r="AT504" s="8">
        <v>1</v>
      </c>
      <c r="AU504" s="9">
        <v>0</v>
      </c>
      <c r="AV504" s="31">
        <v>0</v>
      </c>
      <c r="AW504" s="9">
        <v>1</v>
      </c>
      <c r="AX504" s="9">
        <v>0</v>
      </c>
      <c r="AY504" s="31">
        <v>0</v>
      </c>
      <c r="AZ504" s="21">
        <v>2000</v>
      </c>
      <c r="BA504" s="23"/>
      <c r="BB504" s="39" t="s">
        <v>433</v>
      </c>
      <c r="BC504" s="39" t="s">
        <v>433</v>
      </c>
      <c r="BD504" s="39" t="s">
        <v>433</v>
      </c>
      <c r="BE504" s="59" t="s">
        <v>433</v>
      </c>
      <c r="BF504" s="39" t="s">
        <v>433</v>
      </c>
      <c r="BG504" s="59" t="s">
        <v>433</v>
      </c>
      <c r="BM504" s="57">
        <v>0.64</v>
      </c>
      <c r="BN504" s="18">
        <v>0.36</v>
      </c>
      <c r="BO504" t="s">
        <v>433</v>
      </c>
      <c r="BP504" s="54" t="s">
        <v>433</v>
      </c>
      <c r="BQ504" t="s">
        <v>433</v>
      </c>
      <c r="BR504" s="54" t="s">
        <v>433</v>
      </c>
      <c r="BT504" s="18"/>
      <c r="BU504">
        <v>1</v>
      </c>
      <c r="BV504" s="18">
        <v>0</v>
      </c>
      <c r="BW504" s="18" t="s">
        <v>62</v>
      </c>
      <c r="CD504" s="18"/>
      <c r="CG504" s="18"/>
      <c r="CJ504" s="25">
        <v>35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 s="18">
        <v>0</v>
      </c>
      <c r="CS504">
        <v>0</v>
      </c>
      <c r="CT504">
        <v>1</v>
      </c>
      <c r="CU504">
        <v>0</v>
      </c>
      <c r="CV504" s="18">
        <v>0</v>
      </c>
      <c r="CW504">
        <v>1</v>
      </c>
      <c r="CX504">
        <v>0</v>
      </c>
      <c r="CY504">
        <v>0</v>
      </c>
      <c r="CZ504">
        <v>0</v>
      </c>
      <c r="DA504" s="18">
        <v>0</v>
      </c>
      <c r="DB504">
        <v>0</v>
      </c>
      <c r="DC504">
        <v>0</v>
      </c>
      <c r="DD504">
        <v>1</v>
      </c>
      <c r="DE504">
        <v>1</v>
      </c>
      <c r="DF504">
        <v>0</v>
      </c>
      <c r="DG504">
        <v>0</v>
      </c>
      <c r="DH504">
        <v>1</v>
      </c>
      <c r="DI504">
        <v>1</v>
      </c>
      <c r="DJ504">
        <v>0</v>
      </c>
      <c r="DK504">
        <v>0</v>
      </c>
      <c r="DL504" s="18">
        <v>0</v>
      </c>
      <c r="DN504" s="18"/>
      <c r="DS504" s="43" t="s">
        <v>397</v>
      </c>
    </row>
    <row r="505" spans="1:123" x14ac:dyDescent="0.25">
      <c r="A505">
        <v>504</v>
      </c>
      <c r="B505">
        <v>32</v>
      </c>
      <c r="C505" s="25" t="s">
        <v>659</v>
      </c>
      <c r="D505" s="12">
        <v>6.4</v>
      </c>
      <c r="E505" s="14">
        <f>D505/F505</f>
        <v>0.86838534599728634</v>
      </c>
      <c r="F505" s="7">
        <v>7.37</v>
      </c>
      <c r="G505" s="7">
        <f t="shared" ref="G505:G517" si="388">D505-E505</f>
        <v>5.5316146540027145</v>
      </c>
      <c r="H505" s="16">
        <f t="shared" ref="H505:H517" si="389">D505+E505</f>
        <v>7.2683853459972863</v>
      </c>
      <c r="I505" s="11">
        <f t="shared" ref="I505:I517" si="390">IFERROR(F505/SQRT(F505^2+AJ505), "X")</f>
        <v>0.12618462893964844</v>
      </c>
      <c r="J505" s="39">
        <f t="shared" ref="J505:J517" si="391">IFERROR(SQRT((1-I505^2)/AJ505), "X")</f>
        <v>1.7121387915827468E-2</v>
      </c>
      <c r="K505" s="39">
        <f t="shared" ref="K505:K517" si="392">IFERROR(1/J505, "X")</f>
        <v>58.406479948718022</v>
      </c>
      <c r="L505" s="39">
        <f t="shared" ref="L505:L517" si="393">IFERROR(I505-J505, "X")</f>
        <v>0.10906324102382096</v>
      </c>
      <c r="M505" s="39">
        <f t="shared" ref="M505:M517" si="394">IFERROR(I505+J505, "X")</f>
        <v>0.14330601685547589</v>
      </c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>
        <v>1</v>
      </c>
      <c r="AB505" s="9">
        <v>0</v>
      </c>
      <c r="AC505" s="8">
        <v>1</v>
      </c>
      <c r="AD505" s="9">
        <v>0</v>
      </c>
      <c r="AE505" s="9">
        <v>0</v>
      </c>
      <c r="AF505" s="9">
        <v>0</v>
      </c>
      <c r="AG505" s="9">
        <v>0</v>
      </c>
      <c r="AH505" s="8">
        <v>3364</v>
      </c>
      <c r="AI505" s="9">
        <v>6</v>
      </c>
      <c r="AJ505" s="9">
        <f t="shared" si="385"/>
        <v>3357</v>
      </c>
      <c r="AL505" s="7">
        <v>7.68</v>
      </c>
      <c r="AM505" s="7">
        <v>17.46</v>
      </c>
      <c r="AN505" s="9">
        <v>1</v>
      </c>
      <c r="AO505" s="9">
        <v>0</v>
      </c>
      <c r="AP505" s="9">
        <v>0</v>
      </c>
      <c r="AQ505" s="9">
        <v>1</v>
      </c>
      <c r="AR505" s="9">
        <v>0</v>
      </c>
      <c r="AS505" s="9">
        <v>0</v>
      </c>
      <c r="AT505" s="8">
        <v>1</v>
      </c>
      <c r="AU505" s="9">
        <v>0</v>
      </c>
      <c r="AV505" s="31">
        <v>0</v>
      </c>
      <c r="AW505" s="9">
        <v>1</v>
      </c>
      <c r="AX505" s="9">
        <v>0</v>
      </c>
      <c r="AY505" s="31">
        <v>0</v>
      </c>
      <c r="AZ505" s="21">
        <v>2000</v>
      </c>
      <c r="BA505" s="23"/>
      <c r="BB505" s="39" t="s">
        <v>433</v>
      </c>
      <c r="BC505" s="39" t="s">
        <v>433</v>
      </c>
      <c r="BD505" s="39" t="s">
        <v>433</v>
      </c>
      <c r="BE505" s="59" t="s">
        <v>433</v>
      </c>
      <c r="BF505" s="39" t="s">
        <v>433</v>
      </c>
      <c r="BG505" s="59" t="s">
        <v>433</v>
      </c>
      <c r="BM505" s="57">
        <v>0.64</v>
      </c>
      <c r="BN505" s="18">
        <v>0.36</v>
      </c>
      <c r="BO505" t="s">
        <v>433</v>
      </c>
      <c r="BP505" s="54" t="s">
        <v>433</v>
      </c>
      <c r="BQ505" t="s">
        <v>433</v>
      </c>
      <c r="BR505" s="54" t="s">
        <v>433</v>
      </c>
      <c r="BT505" s="18"/>
      <c r="BU505">
        <v>1</v>
      </c>
      <c r="BV505" s="18">
        <v>0</v>
      </c>
      <c r="BW505" s="18" t="s">
        <v>62</v>
      </c>
      <c r="CD505" s="18"/>
      <c r="CG505" s="18"/>
      <c r="CJ505" s="25">
        <v>35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 s="18">
        <v>0</v>
      </c>
      <c r="CS505">
        <v>0</v>
      </c>
      <c r="CT505">
        <v>0</v>
      </c>
      <c r="CU505">
        <v>1</v>
      </c>
      <c r="CV505" s="18">
        <v>0</v>
      </c>
      <c r="CW505">
        <v>0</v>
      </c>
      <c r="CX505">
        <v>0</v>
      </c>
      <c r="CY505">
        <v>0</v>
      </c>
      <c r="CZ505">
        <v>0</v>
      </c>
      <c r="DA505" s="18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1</v>
      </c>
      <c r="DI505">
        <v>1</v>
      </c>
      <c r="DJ505">
        <v>0</v>
      </c>
      <c r="DK505">
        <v>0</v>
      </c>
      <c r="DL505" s="18">
        <v>0</v>
      </c>
      <c r="DN505" s="18"/>
      <c r="DS505" s="43" t="s">
        <v>397</v>
      </c>
    </row>
    <row r="506" spans="1:123" x14ac:dyDescent="0.25">
      <c r="A506">
        <v>505</v>
      </c>
      <c r="B506">
        <v>32</v>
      </c>
      <c r="C506" s="25" t="s">
        <v>659</v>
      </c>
      <c r="D506" s="12">
        <v>4.3</v>
      </c>
      <c r="E506" s="14">
        <f t="shared" ref="E506:E517" si="395">D506/F506</f>
        <v>1.4625850340136055</v>
      </c>
      <c r="F506" s="7">
        <v>2.94</v>
      </c>
      <c r="G506" s="7">
        <f t="shared" si="388"/>
        <v>2.8374149659863943</v>
      </c>
      <c r="H506" s="16">
        <f t="shared" si="389"/>
        <v>5.7625850340136058</v>
      </c>
      <c r="I506" s="11">
        <f t="shared" si="390"/>
        <v>5.0677276605177769E-2</v>
      </c>
      <c r="J506" s="39">
        <f t="shared" si="391"/>
        <v>1.7237168913325773E-2</v>
      </c>
      <c r="K506" s="39">
        <f t="shared" si="392"/>
        <v>58.014167235253836</v>
      </c>
      <c r="L506" s="39">
        <f t="shared" si="393"/>
        <v>3.3440107691851996E-2</v>
      </c>
      <c r="M506" s="39">
        <f t="shared" si="394"/>
        <v>6.7914445518503536E-2</v>
      </c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>
        <v>1</v>
      </c>
      <c r="AB506" s="9">
        <v>0</v>
      </c>
      <c r="AC506" s="8">
        <v>1</v>
      </c>
      <c r="AD506" s="9">
        <v>0</v>
      </c>
      <c r="AE506" s="9">
        <v>0</v>
      </c>
      <c r="AF506" s="9">
        <v>0</v>
      </c>
      <c r="AG506" s="9">
        <v>0</v>
      </c>
      <c r="AH506" s="8">
        <v>3364</v>
      </c>
      <c r="AI506" s="9">
        <v>6</v>
      </c>
      <c r="AJ506" s="9">
        <f t="shared" si="385"/>
        <v>3357</v>
      </c>
      <c r="AL506" s="7">
        <v>7.68</v>
      </c>
      <c r="AM506" s="7">
        <v>17.46</v>
      </c>
      <c r="AN506" s="9">
        <v>1</v>
      </c>
      <c r="AO506" s="9">
        <v>0</v>
      </c>
      <c r="AP506" s="9">
        <v>0</v>
      </c>
      <c r="AQ506" s="9">
        <v>1</v>
      </c>
      <c r="AR506" s="9">
        <v>0</v>
      </c>
      <c r="AS506" s="9">
        <v>0</v>
      </c>
      <c r="AT506" s="8">
        <v>1</v>
      </c>
      <c r="AU506" s="9">
        <v>0</v>
      </c>
      <c r="AV506" s="31">
        <v>0</v>
      </c>
      <c r="AW506" s="9">
        <v>1</v>
      </c>
      <c r="AX506" s="9">
        <v>0</v>
      </c>
      <c r="AY506" s="31">
        <v>0</v>
      </c>
      <c r="AZ506" s="21">
        <v>2000</v>
      </c>
      <c r="BA506" s="23"/>
      <c r="BB506" s="39" t="s">
        <v>433</v>
      </c>
      <c r="BC506" s="39" t="s">
        <v>433</v>
      </c>
      <c r="BD506" s="39" t="s">
        <v>433</v>
      </c>
      <c r="BE506" s="59" t="s">
        <v>433</v>
      </c>
      <c r="BF506" s="39" t="s">
        <v>433</v>
      </c>
      <c r="BG506" s="59" t="s">
        <v>433</v>
      </c>
      <c r="BM506" s="57">
        <v>0.64</v>
      </c>
      <c r="BN506" s="18">
        <v>0.36</v>
      </c>
      <c r="BO506" t="s">
        <v>433</v>
      </c>
      <c r="BP506" s="54" t="s">
        <v>433</v>
      </c>
      <c r="BQ506" t="s">
        <v>433</v>
      </c>
      <c r="BR506" s="54" t="s">
        <v>433</v>
      </c>
      <c r="BT506" s="18"/>
      <c r="BU506">
        <v>1</v>
      </c>
      <c r="BV506" s="18">
        <v>0</v>
      </c>
      <c r="BW506" s="18" t="s">
        <v>62</v>
      </c>
      <c r="CD506" s="18"/>
      <c r="CG506" s="18"/>
      <c r="CJ506" s="25">
        <v>35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 s="18">
        <v>0</v>
      </c>
      <c r="CS506">
        <v>0</v>
      </c>
      <c r="CT506">
        <v>0</v>
      </c>
      <c r="CU506">
        <v>1</v>
      </c>
      <c r="CV506" s="18">
        <v>0</v>
      </c>
      <c r="CW506">
        <v>0</v>
      </c>
      <c r="CX506">
        <v>0</v>
      </c>
      <c r="CY506">
        <v>0</v>
      </c>
      <c r="CZ506">
        <v>0</v>
      </c>
      <c r="DA506" s="18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1</v>
      </c>
      <c r="DI506">
        <v>1</v>
      </c>
      <c r="DJ506">
        <v>0</v>
      </c>
      <c r="DK506">
        <v>0</v>
      </c>
      <c r="DL506" s="18">
        <v>0</v>
      </c>
      <c r="DN506" s="18"/>
      <c r="DS506" s="43" t="s">
        <v>397</v>
      </c>
    </row>
    <row r="507" spans="1:123" x14ac:dyDescent="0.25">
      <c r="A507">
        <v>506</v>
      </c>
      <c r="B507">
        <v>32</v>
      </c>
      <c r="C507" s="25" t="s">
        <v>659</v>
      </c>
      <c r="D507" s="12">
        <v>7.8</v>
      </c>
      <c r="E507" s="14">
        <f t="shared" si="395"/>
        <v>1.1854103343465046</v>
      </c>
      <c r="F507" s="7">
        <v>6.58</v>
      </c>
      <c r="G507" s="7">
        <f t="shared" si="388"/>
        <v>6.6145896656534955</v>
      </c>
      <c r="H507" s="16">
        <f t="shared" si="389"/>
        <v>8.9854103343465042</v>
      </c>
      <c r="I507" s="11">
        <f t="shared" si="390"/>
        <v>0.112841150584339</v>
      </c>
      <c r="J507" s="39">
        <f t="shared" si="391"/>
        <v>1.714911103105456E-2</v>
      </c>
      <c r="K507" s="39">
        <f t="shared" si="392"/>
        <v>58.3120605020951</v>
      </c>
      <c r="L507" s="39">
        <f t="shared" si="393"/>
        <v>9.5692039553284439E-2</v>
      </c>
      <c r="M507" s="39">
        <f t="shared" si="394"/>
        <v>0.12999026161539357</v>
      </c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>
        <v>1</v>
      </c>
      <c r="AB507" s="9">
        <v>0</v>
      </c>
      <c r="AC507" s="8">
        <v>1</v>
      </c>
      <c r="AD507" s="9">
        <v>0</v>
      </c>
      <c r="AE507" s="9">
        <v>0</v>
      </c>
      <c r="AF507" s="9">
        <v>0</v>
      </c>
      <c r="AG507" s="9">
        <v>0</v>
      </c>
      <c r="AH507" s="8">
        <v>3364</v>
      </c>
      <c r="AI507" s="9">
        <v>6</v>
      </c>
      <c r="AJ507" s="9">
        <f t="shared" si="385"/>
        <v>3357</v>
      </c>
      <c r="AL507" s="7">
        <v>7.68</v>
      </c>
      <c r="AM507" s="7">
        <v>17.46</v>
      </c>
      <c r="AN507" s="9">
        <v>1</v>
      </c>
      <c r="AO507" s="9">
        <v>0</v>
      </c>
      <c r="AP507" s="9">
        <v>0</v>
      </c>
      <c r="AQ507" s="9">
        <v>1</v>
      </c>
      <c r="AR507" s="9">
        <v>0</v>
      </c>
      <c r="AS507" s="9">
        <v>0</v>
      </c>
      <c r="AT507" s="8">
        <v>1</v>
      </c>
      <c r="AU507" s="9">
        <v>0</v>
      </c>
      <c r="AV507" s="31">
        <v>0</v>
      </c>
      <c r="AW507" s="9">
        <v>1</v>
      </c>
      <c r="AX507" s="9">
        <v>0</v>
      </c>
      <c r="AY507" s="31">
        <v>0</v>
      </c>
      <c r="AZ507" s="21">
        <v>2000</v>
      </c>
      <c r="BA507" s="23"/>
      <c r="BB507" s="39" t="s">
        <v>433</v>
      </c>
      <c r="BC507" s="39" t="s">
        <v>433</v>
      </c>
      <c r="BD507" s="39" t="s">
        <v>433</v>
      </c>
      <c r="BE507" s="59" t="s">
        <v>433</v>
      </c>
      <c r="BF507" s="39" t="s">
        <v>433</v>
      </c>
      <c r="BG507" s="59" t="s">
        <v>433</v>
      </c>
      <c r="BM507" s="57">
        <v>0.64</v>
      </c>
      <c r="BN507" s="18">
        <v>0.36</v>
      </c>
      <c r="BO507" t="s">
        <v>433</v>
      </c>
      <c r="BP507" s="54" t="s">
        <v>433</v>
      </c>
      <c r="BQ507" t="s">
        <v>433</v>
      </c>
      <c r="BR507" s="54" t="s">
        <v>433</v>
      </c>
      <c r="BT507" s="18"/>
      <c r="BU507">
        <v>1</v>
      </c>
      <c r="BV507" s="18">
        <v>0</v>
      </c>
      <c r="BW507" s="18" t="s">
        <v>62</v>
      </c>
      <c r="CD507" s="18"/>
      <c r="CG507" s="18"/>
      <c r="CJ507" s="25">
        <v>35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 s="18">
        <v>0</v>
      </c>
      <c r="CS507">
        <v>0</v>
      </c>
      <c r="CT507">
        <v>0</v>
      </c>
      <c r="CU507">
        <v>1</v>
      </c>
      <c r="CV507" s="18">
        <v>0</v>
      </c>
      <c r="CW507">
        <v>0</v>
      </c>
      <c r="CX507">
        <v>0</v>
      </c>
      <c r="CY507">
        <v>0</v>
      </c>
      <c r="CZ507">
        <v>0</v>
      </c>
      <c r="DA507" s="18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0</v>
      </c>
      <c r="DK507">
        <v>0</v>
      </c>
      <c r="DL507" s="18">
        <v>0</v>
      </c>
      <c r="DN507" s="18"/>
      <c r="DS507" s="43" t="s">
        <v>397</v>
      </c>
    </row>
    <row r="508" spans="1:123" x14ac:dyDescent="0.25">
      <c r="A508">
        <v>507</v>
      </c>
      <c r="B508">
        <v>32</v>
      </c>
      <c r="C508" s="25" t="s">
        <v>659</v>
      </c>
      <c r="D508" s="12">
        <v>10.5</v>
      </c>
      <c r="E508" s="14">
        <f t="shared" si="395"/>
        <v>1.2804878048780488</v>
      </c>
      <c r="F508" s="7">
        <v>8.1999999999999993</v>
      </c>
      <c r="G508" s="7">
        <f t="shared" si="388"/>
        <v>9.2195121951219505</v>
      </c>
      <c r="H508" s="16">
        <f t="shared" si="389"/>
        <v>11.780487804878049</v>
      </c>
      <c r="I508" s="11">
        <f t="shared" si="390"/>
        <v>0.20660483785702163</v>
      </c>
      <c r="J508" s="39">
        <f t="shared" si="391"/>
        <v>2.5195711933783126E-2</v>
      </c>
      <c r="K508" s="39">
        <f t="shared" si="392"/>
        <v>39.689293266572541</v>
      </c>
      <c r="L508" s="39">
        <f t="shared" si="393"/>
        <v>0.18140912592323852</v>
      </c>
      <c r="M508" s="39">
        <f t="shared" si="394"/>
        <v>0.23180054979080475</v>
      </c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>
        <v>1</v>
      </c>
      <c r="AB508" s="9">
        <v>0</v>
      </c>
      <c r="AC508" s="8">
        <v>1</v>
      </c>
      <c r="AD508" s="9">
        <v>0</v>
      </c>
      <c r="AE508" s="9">
        <v>0</v>
      </c>
      <c r="AF508" s="9">
        <v>0</v>
      </c>
      <c r="AG508" s="9">
        <v>0</v>
      </c>
      <c r="AH508" s="8">
        <v>1515</v>
      </c>
      <c r="AI508" s="9">
        <v>6</v>
      </c>
      <c r="AJ508" s="9">
        <f t="shared" si="385"/>
        <v>1508</v>
      </c>
      <c r="AL508" s="7">
        <v>7.68</v>
      </c>
      <c r="AM508" s="7">
        <v>17.46</v>
      </c>
      <c r="AN508" s="9">
        <v>1</v>
      </c>
      <c r="AO508" s="9">
        <v>0</v>
      </c>
      <c r="AP508" s="9">
        <v>0</v>
      </c>
      <c r="AQ508" s="9">
        <v>1</v>
      </c>
      <c r="AR508" s="9">
        <v>0</v>
      </c>
      <c r="AS508" s="9">
        <v>0</v>
      </c>
      <c r="AT508" s="8">
        <v>1</v>
      </c>
      <c r="AU508" s="9">
        <v>0</v>
      </c>
      <c r="AV508" s="31">
        <v>0</v>
      </c>
      <c r="AW508" s="9">
        <v>1</v>
      </c>
      <c r="AX508" s="9">
        <v>0</v>
      </c>
      <c r="AY508" s="31">
        <v>0</v>
      </c>
      <c r="AZ508" s="21">
        <v>2000</v>
      </c>
      <c r="BA508" s="23"/>
      <c r="BB508" s="39" t="s">
        <v>433</v>
      </c>
      <c r="BC508" s="39" t="s">
        <v>433</v>
      </c>
      <c r="BD508" s="39" t="s">
        <v>433</v>
      </c>
      <c r="BE508" s="59" t="s">
        <v>433</v>
      </c>
      <c r="BF508" s="39" t="s">
        <v>433</v>
      </c>
      <c r="BG508" s="59" t="s">
        <v>433</v>
      </c>
      <c r="BM508" s="57">
        <v>0.64</v>
      </c>
      <c r="BN508" s="18">
        <v>0.36</v>
      </c>
      <c r="BO508" t="s">
        <v>433</v>
      </c>
      <c r="BP508" s="54" t="s">
        <v>433</v>
      </c>
      <c r="BQ508" t="s">
        <v>433</v>
      </c>
      <c r="BR508" s="54" t="s">
        <v>433</v>
      </c>
      <c r="BT508" s="18"/>
      <c r="BU508">
        <v>1</v>
      </c>
      <c r="BV508" s="18">
        <v>0</v>
      </c>
      <c r="BW508" s="18" t="s">
        <v>62</v>
      </c>
      <c r="CD508" s="18"/>
      <c r="CG508" s="18"/>
      <c r="CJ508" s="25">
        <v>35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 s="18">
        <v>0</v>
      </c>
      <c r="CS508">
        <v>0</v>
      </c>
      <c r="CT508">
        <v>0</v>
      </c>
      <c r="CU508">
        <v>1</v>
      </c>
      <c r="CV508" s="18">
        <v>0</v>
      </c>
      <c r="CW508">
        <v>0</v>
      </c>
      <c r="CX508">
        <v>0</v>
      </c>
      <c r="CY508">
        <v>0</v>
      </c>
      <c r="CZ508">
        <v>0</v>
      </c>
      <c r="DA508" s="18">
        <v>0</v>
      </c>
      <c r="DB508">
        <v>0</v>
      </c>
      <c r="DC508">
        <v>0</v>
      </c>
      <c r="DD508">
        <v>1</v>
      </c>
      <c r="DE508">
        <v>1</v>
      </c>
      <c r="DF508">
        <v>0</v>
      </c>
      <c r="DG508">
        <v>0</v>
      </c>
      <c r="DH508">
        <v>1</v>
      </c>
      <c r="DI508">
        <v>1</v>
      </c>
      <c r="DJ508">
        <v>0</v>
      </c>
      <c r="DK508">
        <v>0</v>
      </c>
      <c r="DL508" s="18">
        <v>0</v>
      </c>
      <c r="DN508" s="18"/>
      <c r="DS508" s="43" t="s">
        <v>397</v>
      </c>
    </row>
    <row r="509" spans="1:123" x14ac:dyDescent="0.25">
      <c r="A509">
        <v>508</v>
      </c>
      <c r="B509">
        <v>32</v>
      </c>
      <c r="C509" s="25" t="s">
        <v>659</v>
      </c>
      <c r="D509" s="12">
        <v>8.9</v>
      </c>
      <c r="E509" s="14">
        <f t="shared" si="395"/>
        <v>2.8253968253968256</v>
      </c>
      <c r="F509" s="7">
        <v>3.15</v>
      </c>
      <c r="G509" s="7">
        <f t="shared" si="388"/>
        <v>6.0746031746031743</v>
      </c>
      <c r="H509" s="16">
        <f t="shared" si="389"/>
        <v>11.725396825396826</v>
      </c>
      <c r="I509" s="11">
        <f t="shared" si="390"/>
        <v>8.0851066780717365E-2</v>
      </c>
      <c r="J509" s="39">
        <f t="shared" si="391"/>
        <v>2.5667005327211861E-2</v>
      </c>
      <c r="K509" s="39">
        <f t="shared" si="392"/>
        <v>38.960524893794741</v>
      </c>
      <c r="L509" s="39">
        <f t="shared" si="393"/>
        <v>5.5184061453505504E-2</v>
      </c>
      <c r="M509" s="39">
        <f t="shared" si="394"/>
        <v>0.10651807210792923</v>
      </c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>
        <v>1</v>
      </c>
      <c r="AB509" s="9">
        <v>0</v>
      </c>
      <c r="AC509" s="8">
        <v>1</v>
      </c>
      <c r="AD509" s="9">
        <v>0</v>
      </c>
      <c r="AE509" s="9">
        <v>0</v>
      </c>
      <c r="AF509" s="9">
        <v>0</v>
      </c>
      <c r="AG509" s="9">
        <v>0</v>
      </c>
      <c r="AH509" s="8">
        <v>1515</v>
      </c>
      <c r="AI509" s="9">
        <v>6</v>
      </c>
      <c r="AJ509" s="9">
        <f t="shared" si="385"/>
        <v>1508</v>
      </c>
      <c r="AL509" s="7">
        <v>7.68</v>
      </c>
      <c r="AM509" s="7">
        <v>17.46</v>
      </c>
      <c r="AN509" s="9">
        <v>1</v>
      </c>
      <c r="AO509" s="9">
        <v>0</v>
      </c>
      <c r="AP509" s="9">
        <v>0</v>
      </c>
      <c r="AQ509" s="9">
        <v>1</v>
      </c>
      <c r="AR509" s="9">
        <v>0</v>
      </c>
      <c r="AS509" s="9">
        <v>0</v>
      </c>
      <c r="AT509" s="8">
        <v>1</v>
      </c>
      <c r="AU509" s="9">
        <v>0</v>
      </c>
      <c r="AV509" s="31">
        <v>0</v>
      </c>
      <c r="AW509" s="9">
        <v>1</v>
      </c>
      <c r="AX509" s="9">
        <v>0</v>
      </c>
      <c r="AY509" s="31">
        <v>0</v>
      </c>
      <c r="AZ509" s="21">
        <v>2000</v>
      </c>
      <c r="BA509" s="23"/>
      <c r="BB509" s="39" t="s">
        <v>433</v>
      </c>
      <c r="BC509" s="39" t="s">
        <v>433</v>
      </c>
      <c r="BD509" s="39" t="s">
        <v>433</v>
      </c>
      <c r="BE509" s="59" t="s">
        <v>433</v>
      </c>
      <c r="BF509" s="39" t="s">
        <v>433</v>
      </c>
      <c r="BG509" s="59" t="s">
        <v>433</v>
      </c>
      <c r="BM509" s="57">
        <v>0.64</v>
      </c>
      <c r="BN509" s="18">
        <v>0.36</v>
      </c>
      <c r="BO509" t="s">
        <v>433</v>
      </c>
      <c r="BP509" s="54" t="s">
        <v>433</v>
      </c>
      <c r="BQ509" t="s">
        <v>433</v>
      </c>
      <c r="BR509" s="54" t="s">
        <v>433</v>
      </c>
      <c r="BT509" s="18"/>
      <c r="BU509">
        <v>1</v>
      </c>
      <c r="BV509" s="18">
        <v>0</v>
      </c>
      <c r="BW509" s="18" t="s">
        <v>62</v>
      </c>
      <c r="CD509" s="18"/>
      <c r="CG509" s="18"/>
      <c r="CJ509" s="25">
        <v>35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 s="18">
        <v>0</v>
      </c>
      <c r="CS509">
        <v>0</v>
      </c>
      <c r="CT509">
        <v>0</v>
      </c>
      <c r="CU509">
        <v>1</v>
      </c>
      <c r="CV509" s="18">
        <v>0</v>
      </c>
      <c r="CW509">
        <v>0</v>
      </c>
      <c r="CX509">
        <v>0</v>
      </c>
      <c r="CY509">
        <v>0</v>
      </c>
      <c r="CZ509">
        <v>0</v>
      </c>
      <c r="DA509" s="18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0</v>
      </c>
      <c r="DK509">
        <v>0</v>
      </c>
      <c r="DL509" s="18">
        <v>0</v>
      </c>
      <c r="DN509" s="18"/>
      <c r="DS509" s="43" t="s">
        <v>397</v>
      </c>
    </row>
    <row r="510" spans="1:123" x14ac:dyDescent="0.25">
      <c r="A510">
        <v>509</v>
      </c>
      <c r="B510">
        <v>32</v>
      </c>
      <c r="C510" s="25" t="s">
        <v>659</v>
      </c>
      <c r="D510" s="12">
        <v>11.7</v>
      </c>
      <c r="E510" s="14">
        <f t="shared" si="395"/>
        <v>1.4516129032258063</v>
      </c>
      <c r="F510" s="7">
        <v>8.06</v>
      </c>
      <c r="G510" s="7">
        <f t="shared" si="388"/>
        <v>10.248387096774193</v>
      </c>
      <c r="H510" s="16">
        <f t="shared" si="389"/>
        <v>13.151612903225805</v>
      </c>
      <c r="I510" s="11">
        <f t="shared" si="390"/>
        <v>0.20322433235021214</v>
      </c>
      <c r="J510" s="39">
        <f t="shared" si="391"/>
        <v>2.5213937016155347E-2</v>
      </c>
      <c r="K510" s="39">
        <f t="shared" si="392"/>
        <v>39.66060513910498</v>
      </c>
      <c r="L510" s="39">
        <f t="shared" si="393"/>
        <v>0.1780103953340568</v>
      </c>
      <c r="M510" s="39">
        <f t="shared" si="394"/>
        <v>0.22843826936636749</v>
      </c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>
        <v>1</v>
      </c>
      <c r="AB510" s="9">
        <v>0</v>
      </c>
      <c r="AC510" s="8">
        <v>1</v>
      </c>
      <c r="AD510" s="9">
        <v>0</v>
      </c>
      <c r="AE510" s="9">
        <v>0</v>
      </c>
      <c r="AF510" s="9">
        <v>0</v>
      </c>
      <c r="AG510" s="9">
        <v>0</v>
      </c>
      <c r="AH510" s="8">
        <v>1515</v>
      </c>
      <c r="AI510" s="9">
        <v>6</v>
      </c>
      <c r="AJ510" s="9">
        <f t="shared" si="385"/>
        <v>1508</v>
      </c>
      <c r="AL510" s="7">
        <v>7.68</v>
      </c>
      <c r="AM510" s="7">
        <v>17.46</v>
      </c>
      <c r="AN510" s="9">
        <v>1</v>
      </c>
      <c r="AO510" s="9">
        <v>0</v>
      </c>
      <c r="AP510" s="9">
        <v>0</v>
      </c>
      <c r="AQ510" s="9">
        <v>1</v>
      </c>
      <c r="AR510" s="9">
        <v>0</v>
      </c>
      <c r="AS510" s="9">
        <v>0</v>
      </c>
      <c r="AT510" s="8">
        <v>1</v>
      </c>
      <c r="AU510" s="9">
        <v>0</v>
      </c>
      <c r="AV510" s="31">
        <v>0</v>
      </c>
      <c r="AW510" s="9">
        <v>1</v>
      </c>
      <c r="AX510" s="9">
        <v>0</v>
      </c>
      <c r="AY510" s="31">
        <v>0</v>
      </c>
      <c r="AZ510" s="21">
        <v>2000</v>
      </c>
      <c r="BA510" s="23"/>
      <c r="BB510" s="39" t="s">
        <v>433</v>
      </c>
      <c r="BC510" s="39" t="s">
        <v>433</v>
      </c>
      <c r="BD510" s="39" t="s">
        <v>433</v>
      </c>
      <c r="BE510" s="59" t="s">
        <v>433</v>
      </c>
      <c r="BF510" s="39" t="s">
        <v>433</v>
      </c>
      <c r="BG510" s="59" t="s">
        <v>433</v>
      </c>
      <c r="BM510" s="57">
        <v>0.64</v>
      </c>
      <c r="BN510" s="18">
        <v>0.36</v>
      </c>
      <c r="BO510" t="s">
        <v>433</v>
      </c>
      <c r="BP510" s="54" t="s">
        <v>433</v>
      </c>
      <c r="BQ510" t="s">
        <v>433</v>
      </c>
      <c r="BR510" s="54" t="s">
        <v>433</v>
      </c>
      <c r="BT510" s="18"/>
      <c r="BU510">
        <v>1</v>
      </c>
      <c r="BV510" s="18">
        <v>0</v>
      </c>
      <c r="BW510" s="18" t="s">
        <v>62</v>
      </c>
      <c r="CD510" s="18"/>
      <c r="CG510" s="18"/>
      <c r="CJ510" s="25">
        <v>35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 s="18">
        <v>0</v>
      </c>
      <c r="CS510">
        <v>0</v>
      </c>
      <c r="CT510">
        <v>0</v>
      </c>
      <c r="CU510">
        <v>1</v>
      </c>
      <c r="CV510" s="18">
        <v>0</v>
      </c>
      <c r="CW510">
        <v>0</v>
      </c>
      <c r="CX510">
        <v>0</v>
      </c>
      <c r="CY510">
        <v>0</v>
      </c>
      <c r="CZ510">
        <v>0</v>
      </c>
      <c r="DA510" s="18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0</v>
      </c>
      <c r="DK510">
        <v>0</v>
      </c>
      <c r="DL510" s="18">
        <v>0</v>
      </c>
      <c r="DN510" s="18"/>
      <c r="DS510" s="43" t="s">
        <v>397</v>
      </c>
    </row>
    <row r="511" spans="1:123" x14ac:dyDescent="0.25">
      <c r="A511">
        <v>510</v>
      </c>
      <c r="B511">
        <v>32</v>
      </c>
      <c r="C511" s="25" t="s">
        <v>659</v>
      </c>
      <c r="D511" s="12">
        <v>2.9</v>
      </c>
      <c r="E511" s="14">
        <f t="shared" si="395"/>
        <v>1.5025906735751295</v>
      </c>
      <c r="F511" s="7">
        <v>1.93</v>
      </c>
      <c r="G511" s="7">
        <f t="shared" si="388"/>
        <v>1.3974093264248704</v>
      </c>
      <c r="H511" s="16">
        <f t="shared" si="389"/>
        <v>4.4025906735751299</v>
      </c>
      <c r="I511" s="11">
        <f t="shared" si="390"/>
        <v>4.4245520473194209E-2</v>
      </c>
      <c r="J511" s="39">
        <f t="shared" si="391"/>
        <v>2.2925140141551403E-2</v>
      </c>
      <c r="K511" s="39">
        <f t="shared" si="392"/>
        <v>43.620234983319385</v>
      </c>
      <c r="L511" s="39">
        <f t="shared" si="393"/>
        <v>2.1320380331642807E-2</v>
      </c>
      <c r="M511" s="39">
        <f t="shared" si="394"/>
        <v>6.7170660614745609E-2</v>
      </c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>
        <v>1</v>
      </c>
      <c r="AB511" s="9">
        <v>0</v>
      </c>
      <c r="AC511" s="8">
        <v>1</v>
      </c>
      <c r="AD511" s="9">
        <v>0</v>
      </c>
      <c r="AE511" s="9">
        <v>0</v>
      </c>
      <c r="AF511" s="9">
        <v>0</v>
      </c>
      <c r="AG511" s="9">
        <v>0</v>
      </c>
      <c r="AH511" s="8">
        <v>1906</v>
      </c>
      <c r="AI511" s="9">
        <v>6</v>
      </c>
      <c r="AJ511" s="9">
        <f t="shared" si="385"/>
        <v>1899</v>
      </c>
      <c r="AL511" s="7">
        <v>7.68</v>
      </c>
      <c r="AM511" s="7">
        <v>17.46</v>
      </c>
      <c r="AN511" s="9">
        <v>1</v>
      </c>
      <c r="AO511" s="9">
        <v>0</v>
      </c>
      <c r="AP511" s="9">
        <v>0</v>
      </c>
      <c r="AQ511" s="9">
        <v>1</v>
      </c>
      <c r="AR511" s="9">
        <v>0</v>
      </c>
      <c r="AS511" s="9">
        <v>0</v>
      </c>
      <c r="AT511" s="8">
        <v>1</v>
      </c>
      <c r="AU511" s="9">
        <v>0</v>
      </c>
      <c r="AV511" s="31">
        <v>0</v>
      </c>
      <c r="AW511" s="9">
        <v>1</v>
      </c>
      <c r="AX511" s="9">
        <v>0</v>
      </c>
      <c r="AY511" s="31">
        <v>0</v>
      </c>
      <c r="AZ511" s="21">
        <v>2000</v>
      </c>
      <c r="BA511" s="23"/>
      <c r="BB511" s="39" t="s">
        <v>433</v>
      </c>
      <c r="BC511" s="39" t="s">
        <v>433</v>
      </c>
      <c r="BD511" s="39" t="s">
        <v>433</v>
      </c>
      <c r="BE511" s="59" t="s">
        <v>433</v>
      </c>
      <c r="BF511" s="39" t="s">
        <v>433</v>
      </c>
      <c r="BG511" s="59" t="s">
        <v>433</v>
      </c>
      <c r="BM511" s="57">
        <v>0.64</v>
      </c>
      <c r="BN511" s="18">
        <v>0.36</v>
      </c>
      <c r="BO511" t="s">
        <v>433</v>
      </c>
      <c r="BP511" s="54" t="s">
        <v>433</v>
      </c>
      <c r="BQ511" t="s">
        <v>433</v>
      </c>
      <c r="BR511" s="54" t="s">
        <v>433</v>
      </c>
      <c r="BT511" s="18"/>
      <c r="BU511">
        <v>1</v>
      </c>
      <c r="BV511" s="18">
        <v>0</v>
      </c>
      <c r="BW511" s="18" t="s">
        <v>62</v>
      </c>
      <c r="CD511" s="18"/>
      <c r="CG511" s="18"/>
      <c r="CJ511" s="25">
        <v>35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 s="18">
        <v>0</v>
      </c>
      <c r="CS511">
        <v>0</v>
      </c>
      <c r="CT511">
        <v>0</v>
      </c>
      <c r="CU511">
        <v>1</v>
      </c>
      <c r="CV511" s="18">
        <v>0</v>
      </c>
      <c r="CW511">
        <v>0</v>
      </c>
      <c r="CX511">
        <v>0</v>
      </c>
      <c r="CY511">
        <v>0</v>
      </c>
      <c r="CZ511">
        <v>0</v>
      </c>
      <c r="DA511" s="18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0</v>
      </c>
      <c r="DK511">
        <v>0</v>
      </c>
      <c r="DL511" s="18">
        <v>0</v>
      </c>
      <c r="DN511" s="18"/>
      <c r="DS511" s="43" t="s">
        <v>397</v>
      </c>
    </row>
    <row r="512" spans="1:123" x14ac:dyDescent="0.25">
      <c r="A512">
        <v>511</v>
      </c>
      <c r="B512">
        <v>32</v>
      </c>
      <c r="C512" s="25" t="s">
        <v>659</v>
      </c>
      <c r="D512" s="12">
        <v>2.6</v>
      </c>
      <c r="E512" s="14">
        <f t="shared" si="395"/>
        <v>1.8978102189781021</v>
      </c>
      <c r="F512" s="7">
        <v>1.37</v>
      </c>
      <c r="G512" s="7">
        <f t="shared" si="388"/>
        <v>0.702189781021898</v>
      </c>
      <c r="H512" s="16">
        <f t="shared" si="389"/>
        <v>4.4978102189781026</v>
      </c>
      <c r="I512" s="11">
        <f t="shared" si="390"/>
        <v>3.1422705174053607E-2</v>
      </c>
      <c r="J512" s="39">
        <f t="shared" si="391"/>
        <v>2.2936281148944235E-2</v>
      </c>
      <c r="K512" s="39">
        <f t="shared" si="392"/>
        <v>43.599047007933557</v>
      </c>
      <c r="L512" s="39">
        <f t="shared" si="393"/>
        <v>8.4864240251093723E-3</v>
      </c>
      <c r="M512" s="39">
        <f t="shared" si="394"/>
        <v>5.4358986322997842E-2</v>
      </c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>
        <v>1</v>
      </c>
      <c r="AB512" s="9">
        <v>0</v>
      </c>
      <c r="AC512" s="8">
        <v>1</v>
      </c>
      <c r="AD512" s="9">
        <v>0</v>
      </c>
      <c r="AE512" s="9">
        <v>0</v>
      </c>
      <c r="AF512" s="9">
        <v>0</v>
      </c>
      <c r="AG512" s="9">
        <v>0</v>
      </c>
      <c r="AH512" s="8">
        <v>1906</v>
      </c>
      <c r="AI512" s="9">
        <v>6</v>
      </c>
      <c r="AJ512" s="9">
        <f t="shared" si="385"/>
        <v>1899</v>
      </c>
      <c r="AL512" s="7">
        <v>7.68</v>
      </c>
      <c r="AM512" s="7">
        <v>17.46</v>
      </c>
      <c r="AN512" s="9">
        <v>1</v>
      </c>
      <c r="AO512" s="9">
        <v>0</v>
      </c>
      <c r="AP512" s="9">
        <v>0</v>
      </c>
      <c r="AQ512" s="9">
        <v>1</v>
      </c>
      <c r="AR512" s="9">
        <v>0</v>
      </c>
      <c r="AS512" s="9">
        <v>0</v>
      </c>
      <c r="AT512" s="8">
        <v>1</v>
      </c>
      <c r="AU512" s="9">
        <v>0</v>
      </c>
      <c r="AV512" s="31">
        <v>0</v>
      </c>
      <c r="AW512" s="9">
        <v>1</v>
      </c>
      <c r="AX512" s="9">
        <v>0</v>
      </c>
      <c r="AY512" s="31">
        <v>0</v>
      </c>
      <c r="AZ512" s="21">
        <v>2000</v>
      </c>
      <c r="BA512" s="23"/>
      <c r="BB512" s="39" t="s">
        <v>433</v>
      </c>
      <c r="BC512" s="39" t="s">
        <v>433</v>
      </c>
      <c r="BD512" s="39" t="s">
        <v>433</v>
      </c>
      <c r="BE512" s="59" t="s">
        <v>433</v>
      </c>
      <c r="BF512" s="39" t="s">
        <v>433</v>
      </c>
      <c r="BG512" s="59" t="s">
        <v>433</v>
      </c>
      <c r="BM512" s="57">
        <v>0.64</v>
      </c>
      <c r="BN512" s="18">
        <v>0.36</v>
      </c>
      <c r="BO512" t="s">
        <v>433</v>
      </c>
      <c r="BP512" s="54" t="s">
        <v>433</v>
      </c>
      <c r="BQ512" t="s">
        <v>433</v>
      </c>
      <c r="BR512" s="54" t="s">
        <v>433</v>
      </c>
      <c r="BT512" s="18"/>
      <c r="BU512">
        <v>1</v>
      </c>
      <c r="BV512" s="18">
        <v>0</v>
      </c>
      <c r="BW512" s="18" t="s">
        <v>62</v>
      </c>
      <c r="CD512" s="18"/>
      <c r="CG512" s="18"/>
      <c r="CJ512" s="25">
        <v>35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 s="18">
        <v>0</v>
      </c>
      <c r="CS512">
        <v>0</v>
      </c>
      <c r="CT512">
        <v>0</v>
      </c>
      <c r="CU512">
        <v>1</v>
      </c>
      <c r="CV512" s="18">
        <v>0</v>
      </c>
      <c r="CW512">
        <v>0</v>
      </c>
      <c r="CX512">
        <v>0</v>
      </c>
      <c r="CY512">
        <v>0</v>
      </c>
      <c r="CZ512">
        <v>0</v>
      </c>
      <c r="DA512" s="18">
        <v>0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0</v>
      </c>
      <c r="DH512">
        <v>1</v>
      </c>
      <c r="DI512">
        <v>1</v>
      </c>
      <c r="DJ512">
        <v>0</v>
      </c>
      <c r="DK512">
        <v>0</v>
      </c>
      <c r="DL512" s="18">
        <v>0</v>
      </c>
      <c r="DN512" s="18"/>
      <c r="DS512" s="43" t="s">
        <v>397</v>
      </c>
    </row>
    <row r="513" spans="1:123" x14ac:dyDescent="0.25">
      <c r="A513">
        <v>512</v>
      </c>
      <c r="B513">
        <v>32</v>
      </c>
      <c r="C513" s="25" t="s">
        <v>659</v>
      </c>
      <c r="D513" s="12">
        <v>-1</v>
      </c>
      <c r="E513" s="14">
        <f t="shared" si="395"/>
        <v>3.8461538461538458</v>
      </c>
      <c r="F513" s="7">
        <v>-0.26</v>
      </c>
      <c r="G513" s="7">
        <f t="shared" si="388"/>
        <v>-4.8461538461538458</v>
      </c>
      <c r="H513" s="16">
        <f t="shared" si="389"/>
        <v>2.8461538461538458</v>
      </c>
      <c r="I513" s="11">
        <f t="shared" si="390"/>
        <v>-5.966273195313905E-3</v>
      </c>
      <c r="J513" s="39">
        <f t="shared" si="391"/>
        <v>2.294720459736117E-2</v>
      </c>
      <c r="K513" s="39">
        <f t="shared" si="392"/>
        <v>43.578292761419654</v>
      </c>
      <c r="L513" s="39">
        <f t="shared" si="393"/>
        <v>-2.8913477792675075E-2</v>
      </c>
      <c r="M513" s="39">
        <f t="shared" si="394"/>
        <v>1.6980931402047265E-2</v>
      </c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>
        <v>1</v>
      </c>
      <c r="AB513" s="9">
        <v>0</v>
      </c>
      <c r="AC513" s="8">
        <v>1</v>
      </c>
      <c r="AD513" s="9">
        <v>0</v>
      </c>
      <c r="AE513" s="9">
        <v>0</v>
      </c>
      <c r="AF513" s="9">
        <v>0</v>
      </c>
      <c r="AG513" s="9">
        <v>0</v>
      </c>
      <c r="AH513" s="8">
        <v>1906</v>
      </c>
      <c r="AI513" s="9">
        <v>6</v>
      </c>
      <c r="AJ513" s="9">
        <f t="shared" si="385"/>
        <v>1899</v>
      </c>
      <c r="AL513" s="7">
        <v>7.68</v>
      </c>
      <c r="AM513" s="7">
        <v>17.46</v>
      </c>
      <c r="AN513" s="9">
        <v>1</v>
      </c>
      <c r="AO513" s="9">
        <v>0</v>
      </c>
      <c r="AP513" s="9">
        <v>0</v>
      </c>
      <c r="AQ513" s="9">
        <v>1</v>
      </c>
      <c r="AR513" s="9">
        <v>0</v>
      </c>
      <c r="AS513" s="9">
        <v>0</v>
      </c>
      <c r="AT513" s="8">
        <v>1</v>
      </c>
      <c r="AU513" s="9">
        <v>0</v>
      </c>
      <c r="AV513" s="31">
        <v>0</v>
      </c>
      <c r="AW513" s="9">
        <v>1</v>
      </c>
      <c r="AX513" s="9">
        <v>0</v>
      </c>
      <c r="AY513" s="31">
        <v>0</v>
      </c>
      <c r="AZ513" s="21">
        <v>2000</v>
      </c>
      <c r="BA513" s="23"/>
      <c r="BB513" s="39" t="s">
        <v>433</v>
      </c>
      <c r="BC513" s="39" t="s">
        <v>433</v>
      </c>
      <c r="BD513" s="39" t="s">
        <v>433</v>
      </c>
      <c r="BE513" s="59" t="s">
        <v>433</v>
      </c>
      <c r="BF513" s="39" t="s">
        <v>433</v>
      </c>
      <c r="BG513" s="59" t="s">
        <v>433</v>
      </c>
      <c r="BM513" s="57">
        <v>0.64</v>
      </c>
      <c r="BN513" s="18">
        <v>0.36</v>
      </c>
      <c r="BO513" t="s">
        <v>433</v>
      </c>
      <c r="BP513" s="54" t="s">
        <v>433</v>
      </c>
      <c r="BQ513" t="s">
        <v>433</v>
      </c>
      <c r="BR513" s="54" t="s">
        <v>433</v>
      </c>
      <c r="BT513" s="18"/>
      <c r="BU513">
        <v>1</v>
      </c>
      <c r="BV513" s="18">
        <v>0</v>
      </c>
      <c r="BW513" s="18" t="s">
        <v>62</v>
      </c>
      <c r="CD513" s="18"/>
      <c r="CG513" s="18"/>
      <c r="CJ513" s="25">
        <v>35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 s="18">
        <v>0</v>
      </c>
      <c r="CS513">
        <v>0</v>
      </c>
      <c r="CT513">
        <v>0</v>
      </c>
      <c r="CU513">
        <v>1</v>
      </c>
      <c r="CV513" s="18">
        <v>0</v>
      </c>
      <c r="CW513">
        <v>0</v>
      </c>
      <c r="CX513">
        <v>0</v>
      </c>
      <c r="CY513">
        <v>0</v>
      </c>
      <c r="CZ513">
        <v>0</v>
      </c>
      <c r="DA513" s="18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0</v>
      </c>
      <c r="DK513">
        <v>0</v>
      </c>
      <c r="DL513" s="18">
        <v>0</v>
      </c>
      <c r="DN513" s="18"/>
      <c r="DS513" s="43" t="s">
        <v>397</v>
      </c>
    </row>
    <row r="514" spans="1:123" x14ac:dyDescent="0.25">
      <c r="A514">
        <v>513</v>
      </c>
      <c r="B514">
        <v>32</v>
      </c>
      <c r="C514" s="25" t="s">
        <v>659</v>
      </c>
      <c r="D514" s="12">
        <v>3.9</v>
      </c>
      <c r="E514" s="14">
        <f t="shared" si="395"/>
        <v>1.9509754877438719</v>
      </c>
      <c r="F514" s="7">
        <v>1.9990000000000001</v>
      </c>
      <c r="G514" s="7">
        <f t="shared" si="388"/>
        <v>1.949024512256128</v>
      </c>
      <c r="H514" s="16">
        <f t="shared" si="389"/>
        <v>5.850975487743872</v>
      </c>
      <c r="I514" s="11">
        <f t="shared" si="390"/>
        <v>6.2621945271200061E-2</v>
      </c>
      <c r="J514" s="39">
        <f t="shared" si="391"/>
        <v>3.132663595357682E-2</v>
      </c>
      <c r="K514" s="39">
        <f t="shared" si="392"/>
        <v>31.921716761477601</v>
      </c>
      <c r="L514" s="39">
        <f t="shared" si="393"/>
        <v>3.1295309317623241E-2</v>
      </c>
      <c r="M514" s="39">
        <f t="shared" si="394"/>
        <v>9.3948581224776881E-2</v>
      </c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>
        <v>1</v>
      </c>
      <c r="AB514" s="9">
        <v>0</v>
      </c>
      <c r="AC514" s="8">
        <v>1</v>
      </c>
      <c r="AD514" s="9">
        <v>0</v>
      </c>
      <c r="AE514" s="9">
        <v>0</v>
      </c>
      <c r="AF514" s="9">
        <v>0</v>
      </c>
      <c r="AG514" s="9">
        <v>0</v>
      </c>
      <c r="AH514" s="8">
        <v>1023</v>
      </c>
      <c r="AI514" s="9">
        <v>7</v>
      </c>
      <c r="AJ514" s="9">
        <f t="shared" si="385"/>
        <v>1015</v>
      </c>
      <c r="AL514" s="7">
        <v>5.45</v>
      </c>
      <c r="AM514" s="7">
        <v>17.46</v>
      </c>
      <c r="AN514" s="9">
        <v>1</v>
      </c>
      <c r="AO514" s="9">
        <v>0</v>
      </c>
      <c r="AP514" s="9">
        <v>0</v>
      </c>
      <c r="AQ514" s="9">
        <v>1</v>
      </c>
      <c r="AR514" s="9">
        <v>0</v>
      </c>
      <c r="AS514" s="9">
        <v>0</v>
      </c>
      <c r="AT514" s="8">
        <v>1</v>
      </c>
      <c r="AU514" s="9">
        <v>0</v>
      </c>
      <c r="AV514" s="31">
        <v>0</v>
      </c>
      <c r="AW514" s="9">
        <v>1</v>
      </c>
      <c r="AX514" s="9">
        <v>0</v>
      </c>
      <c r="AY514" s="31">
        <v>0</v>
      </c>
      <c r="AZ514" s="21">
        <v>2000</v>
      </c>
      <c r="BA514" s="23"/>
      <c r="BB514" s="39" t="s">
        <v>433</v>
      </c>
      <c r="BC514" s="39" t="s">
        <v>433</v>
      </c>
      <c r="BD514" s="39" t="s">
        <v>433</v>
      </c>
      <c r="BE514" s="59" t="s">
        <v>433</v>
      </c>
      <c r="BF514" s="39" t="s">
        <v>433</v>
      </c>
      <c r="BG514" s="59" t="s">
        <v>433</v>
      </c>
      <c r="BM514" s="57">
        <v>0.64</v>
      </c>
      <c r="BN514" s="18">
        <v>0.36</v>
      </c>
      <c r="BO514" t="s">
        <v>433</v>
      </c>
      <c r="BP514" s="54" t="s">
        <v>433</v>
      </c>
      <c r="BQ514" t="s">
        <v>433</v>
      </c>
      <c r="BR514" s="54" t="s">
        <v>433</v>
      </c>
      <c r="BT514" s="18"/>
      <c r="BU514">
        <v>1</v>
      </c>
      <c r="BV514" s="18">
        <v>0</v>
      </c>
      <c r="BW514" s="18" t="s">
        <v>62</v>
      </c>
      <c r="CD514" s="18"/>
      <c r="CG514" s="18"/>
      <c r="CJ514" s="25">
        <v>35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 s="18">
        <v>0</v>
      </c>
      <c r="CS514">
        <v>0</v>
      </c>
      <c r="CT514">
        <v>0</v>
      </c>
      <c r="CU514">
        <v>1</v>
      </c>
      <c r="CV514" s="18">
        <v>0</v>
      </c>
      <c r="CW514">
        <v>0</v>
      </c>
      <c r="CX514">
        <v>0</v>
      </c>
      <c r="CY514">
        <v>0</v>
      </c>
      <c r="CZ514">
        <v>0</v>
      </c>
      <c r="DA514" s="18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0</v>
      </c>
      <c r="DK514">
        <v>0</v>
      </c>
      <c r="DL514" s="18">
        <v>0</v>
      </c>
      <c r="DN514" s="18"/>
      <c r="DS514" s="43" t="s">
        <v>397</v>
      </c>
    </row>
    <row r="515" spans="1:123" x14ac:dyDescent="0.25">
      <c r="A515">
        <v>514</v>
      </c>
      <c r="B515">
        <v>32</v>
      </c>
      <c r="C515" s="25" t="s">
        <v>659</v>
      </c>
      <c r="D515" s="12">
        <v>7.4</v>
      </c>
      <c r="E515" s="14">
        <f t="shared" si="395"/>
        <v>1.1297709923664123</v>
      </c>
      <c r="F515" s="7">
        <v>6.55</v>
      </c>
      <c r="G515" s="7">
        <f t="shared" si="388"/>
        <v>6.2702290076335885</v>
      </c>
      <c r="H515" s="16">
        <f t="shared" si="389"/>
        <v>8.5297709923664122</v>
      </c>
      <c r="I515" s="11">
        <f t="shared" si="390"/>
        <v>0.20138099312014243</v>
      </c>
      <c r="J515" s="39">
        <f t="shared" si="391"/>
        <v>3.0745189789334722E-2</v>
      </c>
      <c r="K515" s="39">
        <f t="shared" si="392"/>
        <v>32.52541314111167</v>
      </c>
      <c r="L515" s="39">
        <f t="shared" si="393"/>
        <v>0.17063580333080772</v>
      </c>
      <c r="M515" s="39">
        <f t="shared" si="394"/>
        <v>0.23212618290947715</v>
      </c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>
        <v>1</v>
      </c>
      <c r="AB515" s="9">
        <v>0</v>
      </c>
      <c r="AC515" s="8">
        <v>1</v>
      </c>
      <c r="AD515" s="9">
        <v>0</v>
      </c>
      <c r="AE515" s="9">
        <v>0</v>
      </c>
      <c r="AF515" s="9">
        <v>0</v>
      </c>
      <c r="AG515" s="9">
        <v>0</v>
      </c>
      <c r="AH515" s="8">
        <v>1023</v>
      </c>
      <c r="AI515" s="9">
        <v>7</v>
      </c>
      <c r="AJ515" s="9">
        <f t="shared" si="385"/>
        <v>1015</v>
      </c>
      <c r="AL515" s="7">
        <v>7.68</v>
      </c>
      <c r="AM515" s="7">
        <v>17.46</v>
      </c>
      <c r="AN515" s="9">
        <v>1</v>
      </c>
      <c r="AO515" s="9">
        <v>0</v>
      </c>
      <c r="AP515" s="9">
        <v>0</v>
      </c>
      <c r="AQ515" s="9">
        <v>1</v>
      </c>
      <c r="AR515" s="9">
        <v>0</v>
      </c>
      <c r="AS515" s="9">
        <v>0</v>
      </c>
      <c r="AT515" s="8">
        <v>1</v>
      </c>
      <c r="AU515" s="9">
        <v>0</v>
      </c>
      <c r="AV515" s="31">
        <v>0</v>
      </c>
      <c r="AW515" s="9">
        <v>1</v>
      </c>
      <c r="AX515" s="9">
        <v>0</v>
      </c>
      <c r="AY515" s="31">
        <v>0</v>
      </c>
      <c r="AZ515" s="21">
        <v>2000</v>
      </c>
      <c r="BA515" s="23"/>
      <c r="BB515" s="39" t="s">
        <v>433</v>
      </c>
      <c r="BC515" s="39" t="s">
        <v>433</v>
      </c>
      <c r="BD515" s="39" t="s">
        <v>433</v>
      </c>
      <c r="BE515" s="59" t="s">
        <v>433</v>
      </c>
      <c r="BF515" s="39" t="s">
        <v>433</v>
      </c>
      <c r="BG515" s="59" t="s">
        <v>433</v>
      </c>
      <c r="BM515" s="57">
        <v>0.64</v>
      </c>
      <c r="BN515" s="18">
        <v>0.36</v>
      </c>
      <c r="BO515" t="s">
        <v>433</v>
      </c>
      <c r="BP515" s="54" t="s">
        <v>433</v>
      </c>
      <c r="BQ515" t="s">
        <v>433</v>
      </c>
      <c r="BR515" s="54" t="s">
        <v>433</v>
      </c>
      <c r="BT515" s="18"/>
      <c r="BU515">
        <v>1</v>
      </c>
      <c r="BV515" s="18">
        <v>0</v>
      </c>
      <c r="BW515" s="18" t="s">
        <v>62</v>
      </c>
      <c r="CD515" s="18"/>
      <c r="CG515" s="18"/>
      <c r="CJ515" s="25">
        <v>35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 s="18">
        <v>0</v>
      </c>
      <c r="CS515">
        <v>0</v>
      </c>
      <c r="CT515">
        <v>0</v>
      </c>
      <c r="CU515">
        <v>1</v>
      </c>
      <c r="CV515" s="18">
        <v>0</v>
      </c>
      <c r="CW515">
        <v>0</v>
      </c>
      <c r="CX515">
        <v>0</v>
      </c>
      <c r="CY515">
        <v>0</v>
      </c>
      <c r="CZ515">
        <v>0</v>
      </c>
      <c r="DA515" s="18">
        <v>0</v>
      </c>
      <c r="DB515">
        <v>0</v>
      </c>
      <c r="DC515">
        <v>0</v>
      </c>
      <c r="DD515">
        <v>1</v>
      </c>
      <c r="DE515">
        <v>1</v>
      </c>
      <c r="DF515">
        <v>0</v>
      </c>
      <c r="DG515">
        <v>0</v>
      </c>
      <c r="DH515">
        <v>1</v>
      </c>
      <c r="DI515">
        <v>1</v>
      </c>
      <c r="DJ515">
        <v>0</v>
      </c>
      <c r="DK515">
        <v>0</v>
      </c>
      <c r="DL515" s="18">
        <v>0</v>
      </c>
      <c r="DN515" s="18"/>
      <c r="DS515" s="43" t="s">
        <v>397</v>
      </c>
    </row>
    <row r="516" spans="1:123" x14ac:dyDescent="0.25">
      <c r="A516">
        <v>515</v>
      </c>
      <c r="B516">
        <v>32</v>
      </c>
      <c r="C516" s="25" t="s">
        <v>659</v>
      </c>
      <c r="D516" s="12">
        <v>6</v>
      </c>
      <c r="E516" s="14">
        <f t="shared" si="395"/>
        <v>3.333333333333333</v>
      </c>
      <c r="F516" s="7">
        <v>1.8</v>
      </c>
      <c r="G516" s="7">
        <f t="shared" si="388"/>
        <v>2.666666666666667</v>
      </c>
      <c r="H516" s="16">
        <f t="shared" si="389"/>
        <v>9.3333333333333321</v>
      </c>
      <c r="I516" s="11">
        <f t="shared" si="390"/>
        <v>6.9683742661882223E-2</v>
      </c>
      <c r="J516" s="39">
        <f t="shared" si="391"/>
        <v>3.8713190367712341E-2</v>
      </c>
      <c r="K516" s="39">
        <f t="shared" si="392"/>
        <v>25.830989140952386</v>
      </c>
      <c r="L516" s="39">
        <f t="shared" si="393"/>
        <v>3.0970552294169881E-2</v>
      </c>
      <c r="M516" s="39">
        <f t="shared" si="394"/>
        <v>0.10839693302959456</v>
      </c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>
        <v>1</v>
      </c>
      <c r="AB516" s="9">
        <v>0</v>
      </c>
      <c r="AC516" s="8">
        <v>1</v>
      </c>
      <c r="AD516" s="9">
        <v>0</v>
      </c>
      <c r="AE516" s="9">
        <v>0</v>
      </c>
      <c r="AF516" s="9">
        <v>0</v>
      </c>
      <c r="AG516" s="9">
        <v>0</v>
      </c>
      <c r="AH516" s="8">
        <v>672</v>
      </c>
      <c r="AI516" s="9">
        <v>7</v>
      </c>
      <c r="AJ516" s="9">
        <f t="shared" si="385"/>
        <v>664</v>
      </c>
      <c r="AL516" s="7">
        <v>5.45</v>
      </c>
      <c r="AM516" s="7">
        <v>17.46</v>
      </c>
      <c r="AN516" s="9">
        <v>1</v>
      </c>
      <c r="AO516" s="9">
        <v>0</v>
      </c>
      <c r="AP516" s="9">
        <v>0</v>
      </c>
      <c r="AQ516" s="9">
        <v>1</v>
      </c>
      <c r="AR516" s="9">
        <v>0</v>
      </c>
      <c r="AS516" s="9">
        <v>0</v>
      </c>
      <c r="AT516" s="8">
        <v>1</v>
      </c>
      <c r="AU516" s="9">
        <v>0</v>
      </c>
      <c r="AV516" s="31">
        <v>0</v>
      </c>
      <c r="AW516" s="9">
        <v>1</v>
      </c>
      <c r="AX516" s="9">
        <v>0</v>
      </c>
      <c r="AY516" s="31">
        <v>0</v>
      </c>
      <c r="AZ516" s="21">
        <v>2000</v>
      </c>
      <c r="BA516" s="23"/>
      <c r="BB516" s="39" t="s">
        <v>433</v>
      </c>
      <c r="BC516" s="39" t="s">
        <v>433</v>
      </c>
      <c r="BD516" s="39" t="s">
        <v>433</v>
      </c>
      <c r="BE516" s="59" t="s">
        <v>433</v>
      </c>
      <c r="BF516" s="39" t="s">
        <v>433</v>
      </c>
      <c r="BG516" s="59" t="s">
        <v>433</v>
      </c>
      <c r="BM516" s="57">
        <v>0.64</v>
      </c>
      <c r="BN516" s="18">
        <v>0.36</v>
      </c>
      <c r="BO516" t="s">
        <v>433</v>
      </c>
      <c r="BP516" s="54" t="s">
        <v>433</v>
      </c>
      <c r="BQ516" t="s">
        <v>433</v>
      </c>
      <c r="BR516" s="54" t="s">
        <v>433</v>
      </c>
      <c r="BT516" s="18"/>
      <c r="BU516">
        <v>1</v>
      </c>
      <c r="BV516" s="18">
        <v>0</v>
      </c>
      <c r="BW516" s="18" t="s">
        <v>62</v>
      </c>
      <c r="CD516" s="18"/>
      <c r="CG516" s="18"/>
      <c r="CJ516" s="25">
        <v>35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 s="18">
        <v>0</v>
      </c>
      <c r="CS516">
        <v>0</v>
      </c>
      <c r="CT516">
        <v>0</v>
      </c>
      <c r="CU516">
        <v>1</v>
      </c>
      <c r="CV516" s="18">
        <v>0</v>
      </c>
      <c r="CW516">
        <v>0</v>
      </c>
      <c r="CX516">
        <v>0</v>
      </c>
      <c r="CY516">
        <v>0</v>
      </c>
      <c r="CZ516">
        <v>0</v>
      </c>
      <c r="DA516" s="18">
        <v>0</v>
      </c>
      <c r="DB516">
        <v>0</v>
      </c>
      <c r="DC516">
        <v>0</v>
      </c>
      <c r="DD516">
        <v>1</v>
      </c>
      <c r="DE516">
        <v>1</v>
      </c>
      <c r="DF516">
        <v>0</v>
      </c>
      <c r="DG516">
        <v>0</v>
      </c>
      <c r="DH516">
        <v>1</v>
      </c>
      <c r="DI516">
        <v>1</v>
      </c>
      <c r="DJ516">
        <v>0</v>
      </c>
      <c r="DK516">
        <v>0</v>
      </c>
      <c r="DL516" s="18">
        <v>0</v>
      </c>
      <c r="DN516" s="18"/>
      <c r="DS516" s="43" t="s">
        <v>397</v>
      </c>
    </row>
    <row r="517" spans="1:123" s="69" customFormat="1" x14ac:dyDescent="0.25">
      <c r="A517" s="69">
        <v>516</v>
      </c>
      <c r="B517" s="69">
        <v>32</v>
      </c>
      <c r="C517" s="70" t="s">
        <v>659</v>
      </c>
      <c r="D517" s="71">
        <v>11.5</v>
      </c>
      <c r="E517" s="72">
        <f t="shared" si="395"/>
        <v>1.4631043256997456</v>
      </c>
      <c r="F517" s="73">
        <v>7.86</v>
      </c>
      <c r="G517" s="73">
        <f t="shared" si="388"/>
        <v>10.036895674300254</v>
      </c>
      <c r="H517" s="74">
        <f t="shared" si="389"/>
        <v>12.963104325699746</v>
      </c>
      <c r="I517" s="75">
        <f t="shared" si="390"/>
        <v>0.29175624950447748</v>
      </c>
      <c r="J517" s="76">
        <f t="shared" si="391"/>
        <v>3.7119115713037845E-2</v>
      </c>
      <c r="K517" s="76">
        <f t="shared" si="392"/>
        <v>26.940296954562324</v>
      </c>
      <c r="L517" s="76">
        <f t="shared" si="393"/>
        <v>0.25463713379143965</v>
      </c>
      <c r="M517" s="76">
        <f t="shared" si="394"/>
        <v>0.32887536521751531</v>
      </c>
      <c r="N517" s="77"/>
      <c r="O517" s="78"/>
      <c r="P517" s="79"/>
      <c r="Q517" s="79"/>
      <c r="R517" s="78"/>
      <c r="S517" s="79"/>
      <c r="T517" s="79"/>
      <c r="U517" s="78"/>
      <c r="V517" s="79"/>
      <c r="W517" s="79"/>
      <c r="X517" s="79"/>
      <c r="Y517" s="78"/>
      <c r="Z517" s="79"/>
      <c r="AA517" s="78">
        <v>1</v>
      </c>
      <c r="AB517" s="79">
        <v>0</v>
      </c>
      <c r="AC517" s="78">
        <v>1</v>
      </c>
      <c r="AD517" s="79">
        <v>0</v>
      </c>
      <c r="AE517" s="79">
        <v>0</v>
      </c>
      <c r="AF517" s="79">
        <v>0</v>
      </c>
      <c r="AG517" s="79">
        <v>0</v>
      </c>
      <c r="AH517" s="78">
        <v>672</v>
      </c>
      <c r="AI517" s="79">
        <v>7</v>
      </c>
      <c r="AJ517" s="79">
        <f t="shared" si="385"/>
        <v>664</v>
      </c>
      <c r="AK517" s="79"/>
      <c r="AL517" s="73">
        <v>7.68</v>
      </c>
      <c r="AM517" s="73">
        <v>17.46</v>
      </c>
      <c r="AN517" s="79">
        <v>1</v>
      </c>
      <c r="AO517" s="79">
        <v>0</v>
      </c>
      <c r="AP517" s="79">
        <v>0</v>
      </c>
      <c r="AQ517" s="79">
        <v>1</v>
      </c>
      <c r="AR517" s="79">
        <v>0</v>
      </c>
      <c r="AS517" s="79">
        <v>0</v>
      </c>
      <c r="AT517" s="78">
        <v>1</v>
      </c>
      <c r="AU517" s="79">
        <v>0</v>
      </c>
      <c r="AV517" s="80">
        <v>0</v>
      </c>
      <c r="AW517" s="79">
        <v>1</v>
      </c>
      <c r="AX517" s="79">
        <v>0</v>
      </c>
      <c r="AY517" s="80">
        <v>0</v>
      </c>
      <c r="AZ517" s="81">
        <v>2000</v>
      </c>
      <c r="BA517" s="82"/>
      <c r="BB517" s="76" t="s">
        <v>433</v>
      </c>
      <c r="BC517" s="76" t="s">
        <v>433</v>
      </c>
      <c r="BD517" s="76" t="s">
        <v>433</v>
      </c>
      <c r="BE517" s="83" t="s">
        <v>433</v>
      </c>
      <c r="BF517" s="76" t="s">
        <v>433</v>
      </c>
      <c r="BG517" s="83" t="s">
        <v>433</v>
      </c>
      <c r="BH517" s="76"/>
      <c r="BI517" s="76"/>
      <c r="BJ517" s="76"/>
      <c r="BK517" s="76"/>
      <c r="BL517" s="76"/>
      <c r="BM517" s="84">
        <v>0.64</v>
      </c>
      <c r="BN517" s="85">
        <v>0.36</v>
      </c>
      <c r="BO517" s="69" t="s">
        <v>433</v>
      </c>
      <c r="BP517" s="86" t="s">
        <v>433</v>
      </c>
      <c r="BQ517" s="69" t="s">
        <v>433</v>
      </c>
      <c r="BR517" s="86" t="s">
        <v>433</v>
      </c>
      <c r="BT517" s="85"/>
      <c r="BU517" s="69">
        <v>1</v>
      </c>
      <c r="BV517" s="85">
        <v>0</v>
      </c>
      <c r="BW517" s="85" t="s">
        <v>62</v>
      </c>
      <c r="CD517" s="85"/>
      <c r="CG517" s="85"/>
      <c r="CJ517" s="70">
        <v>35</v>
      </c>
      <c r="CK517" s="69">
        <v>0</v>
      </c>
      <c r="CL517" s="69">
        <v>0</v>
      </c>
      <c r="CM517" s="69">
        <v>0</v>
      </c>
      <c r="CN517" s="69">
        <v>0</v>
      </c>
      <c r="CO517" s="69">
        <v>0</v>
      </c>
      <c r="CP517" s="69">
        <v>1</v>
      </c>
      <c r="CQ517" s="69">
        <v>0</v>
      </c>
      <c r="CR517" s="85">
        <v>0</v>
      </c>
      <c r="CS517" s="69">
        <v>0</v>
      </c>
      <c r="CT517" s="69">
        <v>0</v>
      </c>
      <c r="CU517" s="69">
        <v>1</v>
      </c>
      <c r="CV517" s="85">
        <v>0</v>
      </c>
      <c r="CW517" s="69">
        <v>0</v>
      </c>
      <c r="CX517" s="69">
        <v>0</v>
      </c>
      <c r="CY517" s="69">
        <v>0</v>
      </c>
      <c r="CZ517" s="69">
        <v>0</v>
      </c>
      <c r="DA517" s="85">
        <v>0</v>
      </c>
      <c r="DB517" s="69">
        <v>0</v>
      </c>
      <c r="DC517" s="69">
        <v>0</v>
      </c>
      <c r="DD517" s="69">
        <v>1</v>
      </c>
      <c r="DE517" s="69">
        <v>1</v>
      </c>
      <c r="DF517" s="69">
        <v>0</v>
      </c>
      <c r="DG517" s="69">
        <v>0</v>
      </c>
      <c r="DH517" s="69">
        <v>1</v>
      </c>
      <c r="DI517" s="69">
        <v>1</v>
      </c>
      <c r="DJ517" s="69">
        <v>0</v>
      </c>
      <c r="DK517" s="69">
        <v>0</v>
      </c>
      <c r="DL517" s="85">
        <v>0</v>
      </c>
      <c r="DN517" s="85"/>
      <c r="DR517" s="70"/>
      <c r="DS517" s="87" t="s">
        <v>397</v>
      </c>
    </row>
    <row r="518" spans="1:123" x14ac:dyDescent="0.25">
      <c r="A518">
        <v>517</v>
      </c>
      <c r="B518">
        <v>33</v>
      </c>
      <c r="C518" s="25" t="s">
        <v>661</v>
      </c>
      <c r="D518" s="12">
        <v>6.62</v>
      </c>
      <c r="E518" s="14">
        <v>0.39</v>
      </c>
      <c r="F518" s="7">
        <f>D518/E518</f>
        <v>16.974358974358974</v>
      </c>
      <c r="G518" s="7">
        <f t="shared" ref="G518:G523" si="396">D518-E518</f>
        <v>6.23</v>
      </c>
      <c r="H518" s="16">
        <f t="shared" ref="H518:H523" si="397">D518+E518</f>
        <v>7.01</v>
      </c>
      <c r="I518" s="11">
        <f t="shared" ref="I518:I523" si="398">IFERROR(F518/SQRT(F518^2+AJ518), "X")</f>
        <v>0.7442826674266283</v>
      </c>
      <c r="J518" s="39">
        <f t="shared" ref="J518:J523" si="399">IFERROR(SQRT((1-I518^2)/AJ518), "X")</f>
        <v>4.3847468322716771E-2</v>
      </c>
      <c r="K518" s="39">
        <f t="shared" ref="K518:K523" si="400">IFERROR(1/J518, "X")</f>
        <v>22.806333826163318</v>
      </c>
      <c r="L518" s="39">
        <f t="shared" ref="L518:L523" si="401">IFERROR(I518-J518, "X")</f>
        <v>0.7004351991039115</v>
      </c>
      <c r="M518" s="39">
        <f t="shared" ref="M518:M523" si="402">IFERROR(I518+J518, "X")</f>
        <v>0.7881301357493451</v>
      </c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>
        <v>1</v>
      </c>
      <c r="AB518" s="9">
        <v>0</v>
      </c>
      <c r="AC518" s="8">
        <v>1</v>
      </c>
      <c r="AD518" s="9">
        <v>0</v>
      </c>
      <c r="AE518" s="9">
        <v>0</v>
      </c>
      <c r="AF518" s="9">
        <v>0</v>
      </c>
      <c r="AG518" s="9">
        <v>0</v>
      </c>
      <c r="AH518" s="8">
        <v>237</v>
      </c>
      <c r="AI518" s="9">
        <v>4</v>
      </c>
      <c r="AJ518" s="9">
        <f t="shared" si="385"/>
        <v>232</v>
      </c>
      <c r="AL518" s="7">
        <v>15.046200000000001</v>
      </c>
      <c r="AM518" s="7">
        <v>15.176500000000001</v>
      </c>
      <c r="AN518" s="9">
        <v>1</v>
      </c>
      <c r="AO518" s="9">
        <v>0</v>
      </c>
      <c r="AP518" s="9">
        <v>0</v>
      </c>
      <c r="AQ518" s="9">
        <v>0</v>
      </c>
      <c r="AR518" s="9">
        <v>0</v>
      </c>
      <c r="AS518" s="9">
        <v>1</v>
      </c>
      <c r="AT518" s="8">
        <v>0</v>
      </c>
      <c r="AU518" s="9">
        <v>0</v>
      </c>
      <c r="AV518" s="31">
        <v>1</v>
      </c>
      <c r="AW518" s="9">
        <v>1</v>
      </c>
      <c r="AX518" s="9">
        <v>0</v>
      </c>
      <c r="AY518" s="31">
        <v>0</v>
      </c>
      <c r="AZ518" s="21">
        <v>2017</v>
      </c>
      <c r="BA518" s="7">
        <v>534.59439714285702</v>
      </c>
      <c r="BB518" s="39">
        <v>0</v>
      </c>
      <c r="BC518" s="39">
        <v>0</v>
      </c>
      <c r="BD518" s="39">
        <v>0.185</v>
      </c>
      <c r="BE518" s="59">
        <f>1-BD518</f>
        <v>0.81499999999999995</v>
      </c>
      <c r="BF518" s="39" t="s">
        <v>433</v>
      </c>
      <c r="BG518" s="59" t="s">
        <v>433</v>
      </c>
      <c r="BM518" s="57">
        <v>1</v>
      </c>
      <c r="BN518" s="18">
        <v>0</v>
      </c>
      <c r="BO518">
        <v>0.36969999999999997</v>
      </c>
      <c r="BP518" s="54">
        <v>0.63029999999999997</v>
      </c>
      <c r="BQ518">
        <v>0</v>
      </c>
      <c r="BR518" s="54">
        <v>1</v>
      </c>
      <c r="BT518" s="18"/>
      <c r="BU518">
        <v>0</v>
      </c>
      <c r="BV518" s="18">
        <v>1</v>
      </c>
      <c r="BW518" s="18" t="s">
        <v>132</v>
      </c>
      <c r="CD518" s="18"/>
      <c r="CG518" s="18"/>
      <c r="CJ518" s="25">
        <v>40.193300000000001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 s="18">
        <v>0</v>
      </c>
      <c r="CS518">
        <v>0</v>
      </c>
      <c r="CT518">
        <v>0</v>
      </c>
      <c r="CU518">
        <v>1</v>
      </c>
      <c r="CV518" s="18">
        <v>0</v>
      </c>
      <c r="CW518">
        <v>0</v>
      </c>
      <c r="CX518">
        <v>0</v>
      </c>
      <c r="CY518">
        <v>0</v>
      </c>
      <c r="CZ518">
        <v>0</v>
      </c>
      <c r="DA518" s="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 s="18">
        <v>0</v>
      </c>
      <c r="DN518" s="18"/>
      <c r="DS518" s="43" t="s">
        <v>397</v>
      </c>
    </row>
    <row r="519" spans="1:123" x14ac:dyDescent="0.25">
      <c r="A519">
        <v>518</v>
      </c>
      <c r="B519">
        <v>33</v>
      </c>
      <c r="C519" s="25" t="s">
        <v>661</v>
      </c>
      <c r="D519" s="12">
        <v>9.9700000000000006</v>
      </c>
      <c r="E519" s="14">
        <v>1.1100000000000001</v>
      </c>
      <c r="F519" s="7">
        <f t="shared" ref="F519:F523" si="403">D519/E519</f>
        <v>8.9819819819819813</v>
      </c>
      <c r="G519" s="7">
        <f t="shared" si="396"/>
        <v>8.8600000000000012</v>
      </c>
      <c r="H519" s="16">
        <f t="shared" si="397"/>
        <v>11.08</v>
      </c>
      <c r="I519" s="11">
        <f t="shared" si="398"/>
        <v>0.51040909554348857</v>
      </c>
      <c r="J519" s="39">
        <f t="shared" si="399"/>
        <v>5.6825887267128616E-2</v>
      </c>
      <c r="K519" s="39">
        <f t="shared" si="400"/>
        <v>17.597613483783789</v>
      </c>
      <c r="L519" s="39">
        <f t="shared" si="401"/>
        <v>0.45358320827635995</v>
      </c>
      <c r="M519" s="39">
        <f t="shared" si="402"/>
        <v>0.56723498281061713</v>
      </c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>
        <v>1</v>
      </c>
      <c r="AB519" s="9">
        <v>0</v>
      </c>
      <c r="AC519" s="8">
        <v>1</v>
      </c>
      <c r="AD519" s="9">
        <v>0</v>
      </c>
      <c r="AE519" s="9">
        <v>0</v>
      </c>
      <c r="AF519" s="9">
        <v>0</v>
      </c>
      <c r="AG519" s="9">
        <v>0</v>
      </c>
      <c r="AH519" s="8">
        <v>237</v>
      </c>
      <c r="AI519" s="9">
        <v>7</v>
      </c>
      <c r="AJ519" s="9">
        <f t="shared" si="385"/>
        <v>229</v>
      </c>
      <c r="AL519" s="7">
        <v>15.046200000000001</v>
      </c>
      <c r="AM519" s="7">
        <v>15.176500000000001</v>
      </c>
      <c r="AN519" s="9">
        <v>1</v>
      </c>
      <c r="AO519" s="9">
        <v>0</v>
      </c>
      <c r="AP519" s="9">
        <v>0</v>
      </c>
      <c r="AQ519" s="9">
        <v>0</v>
      </c>
      <c r="AR519" s="9">
        <v>0</v>
      </c>
      <c r="AS519" s="9">
        <v>1</v>
      </c>
      <c r="AT519" s="8">
        <v>0</v>
      </c>
      <c r="AU519" s="9">
        <v>0</v>
      </c>
      <c r="AV519" s="31">
        <v>1</v>
      </c>
      <c r="AW519" s="9">
        <v>1</v>
      </c>
      <c r="AX519" s="9">
        <v>0</v>
      </c>
      <c r="AY519" s="31">
        <v>0</v>
      </c>
      <c r="AZ519" s="21">
        <v>2017</v>
      </c>
      <c r="BA519" s="7">
        <v>534.59439714285702</v>
      </c>
      <c r="BB519" s="39">
        <v>0</v>
      </c>
      <c r="BC519" s="39">
        <v>0</v>
      </c>
      <c r="BD519" s="39">
        <v>0.185</v>
      </c>
      <c r="BE519" s="59">
        <f t="shared" ref="BE519:BE523" si="404">1-BD519</f>
        <v>0.81499999999999995</v>
      </c>
      <c r="BF519" s="39" t="s">
        <v>433</v>
      </c>
      <c r="BG519" s="59" t="s">
        <v>433</v>
      </c>
      <c r="BM519" s="57">
        <v>1</v>
      </c>
      <c r="BN519" s="18">
        <v>0</v>
      </c>
      <c r="BO519">
        <v>0.36969999999999997</v>
      </c>
      <c r="BP519" s="54">
        <v>0.63029999999999997</v>
      </c>
      <c r="BQ519">
        <v>0</v>
      </c>
      <c r="BR519" s="54">
        <v>1</v>
      </c>
      <c r="BT519" s="18"/>
      <c r="BU519">
        <v>0</v>
      </c>
      <c r="BV519" s="18">
        <v>1</v>
      </c>
      <c r="BW519" s="18" t="s">
        <v>132</v>
      </c>
      <c r="CD519" s="18"/>
      <c r="CG519" s="18"/>
      <c r="CJ519" s="25">
        <v>40.193300000000001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 s="18">
        <v>0</v>
      </c>
      <c r="CS519">
        <v>1</v>
      </c>
      <c r="CT519">
        <v>0</v>
      </c>
      <c r="CU519">
        <v>0</v>
      </c>
      <c r="CV519" s="18">
        <v>0</v>
      </c>
      <c r="CW519">
        <v>0</v>
      </c>
      <c r="CX519">
        <v>0</v>
      </c>
      <c r="CY519">
        <v>0</v>
      </c>
      <c r="CZ519">
        <v>1</v>
      </c>
      <c r="DA519" s="18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 s="18">
        <v>0</v>
      </c>
      <c r="DN519" s="18"/>
      <c r="DS519" s="43" t="s">
        <v>397</v>
      </c>
    </row>
    <row r="520" spans="1:123" x14ac:dyDescent="0.25">
      <c r="A520">
        <v>519</v>
      </c>
      <c r="B520">
        <v>33</v>
      </c>
      <c r="C520" s="25" t="s">
        <v>661</v>
      </c>
      <c r="D520" s="12">
        <v>5.72</v>
      </c>
      <c r="E520" s="14">
        <v>0.67</v>
      </c>
      <c r="F520" s="7">
        <f t="shared" si="403"/>
        <v>8.5373134328358198</v>
      </c>
      <c r="G520" s="7">
        <f t="shared" si="396"/>
        <v>5.05</v>
      </c>
      <c r="H520" s="16">
        <f t="shared" si="397"/>
        <v>6.39</v>
      </c>
      <c r="I520" s="11">
        <f t="shared" si="398"/>
        <v>0.49217600558469293</v>
      </c>
      <c r="J520" s="39">
        <f t="shared" si="399"/>
        <v>5.7649986668137115E-2</v>
      </c>
      <c r="K520" s="39">
        <f t="shared" si="400"/>
        <v>17.346057784132938</v>
      </c>
      <c r="L520" s="39">
        <f t="shared" si="401"/>
        <v>0.43452601891655585</v>
      </c>
      <c r="M520" s="39">
        <f t="shared" si="402"/>
        <v>0.54982599225283002</v>
      </c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>
        <v>1</v>
      </c>
      <c r="AB520" s="9">
        <v>0</v>
      </c>
      <c r="AC520" s="8">
        <v>1</v>
      </c>
      <c r="AD520" s="9">
        <v>0</v>
      </c>
      <c r="AE520" s="9">
        <v>0</v>
      </c>
      <c r="AF520" s="9">
        <v>0</v>
      </c>
      <c r="AG520" s="9">
        <v>0</v>
      </c>
      <c r="AH520" s="8">
        <v>237</v>
      </c>
      <c r="AI520" s="9">
        <v>8</v>
      </c>
      <c r="AJ520" s="9">
        <f t="shared" si="385"/>
        <v>228</v>
      </c>
      <c r="AL520" s="7">
        <v>15.046200000000001</v>
      </c>
      <c r="AM520" s="7">
        <v>15.176500000000001</v>
      </c>
      <c r="AN520" s="9">
        <v>1</v>
      </c>
      <c r="AO520" s="9">
        <v>0</v>
      </c>
      <c r="AP520" s="9">
        <v>0</v>
      </c>
      <c r="AQ520" s="9">
        <v>0</v>
      </c>
      <c r="AR520" s="9">
        <v>0</v>
      </c>
      <c r="AS520" s="9">
        <v>1</v>
      </c>
      <c r="AT520" s="8">
        <v>0</v>
      </c>
      <c r="AU520" s="9">
        <v>0</v>
      </c>
      <c r="AV520" s="31">
        <v>1</v>
      </c>
      <c r="AW520" s="9">
        <v>1</v>
      </c>
      <c r="AX520" s="9">
        <v>0</v>
      </c>
      <c r="AY520" s="31">
        <v>0</v>
      </c>
      <c r="AZ520" s="21">
        <v>2017</v>
      </c>
      <c r="BA520" s="7">
        <v>534.59439714285702</v>
      </c>
      <c r="BB520" s="39">
        <v>0</v>
      </c>
      <c r="BC520" s="39">
        <v>0</v>
      </c>
      <c r="BD520" s="39">
        <v>0.185</v>
      </c>
      <c r="BE520" s="59">
        <f t="shared" si="404"/>
        <v>0.81499999999999995</v>
      </c>
      <c r="BF520" s="39" t="s">
        <v>433</v>
      </c>
      <c r="BG520" s="59" t="s">
        <v>433</v>
      </c>
      <c r="BM520" s="57">
        <v>1</v>
      </c>
      <c r="BN520" s="18">
        <v>0</v>
      </c>
      <c r="BO520">
        <v>0.36969999999999997</v>
      </c>
      <c r="BP520" s="54">
        <v>0.63029999999999997</v>
      </c>
      <c r="BQ520">
        <v>0</v>
      </c>
      <c r="BR520" s="54">
        <v>1</v>
      </c>
      <c r="BT520" s="18"/>
      <c r="BU520">
        <v>0</v>
      </c>
      <c r="BV520" s="18">
        <v>1</v>
      </c>
      <c r="BW520" s="18" t="s">
        <v>132</v>
      </c>
      <c r="CD520" s="18"/>
      <c r="CG520" s="18"/>
      <c r="CJ520" s="25">
        <v>40.193300000000001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 s="18">
        <v>0</v>
      </c>
      <c r="CS520">
        <v>0</v>
      </c>
      <c r="CT520">
        <v>1</v>
      </c>
      <c r="CU520">
        <v>0</v>
      </c>
      <c r="CV520" s="18">
        <v>0</v>
      </c>
      <c r="CW520">
        <v>0</v>
      </c>
      <c r="CX520">
        <v>0</v>
      </c>
      <c r="CY520">
        <v>0</v>
      </c>
      <c r="CZ520">
        <v>1</v>
      </c>
      <c r="DA520" s="18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 s="18">
        <v>0</v>
      </c>
      <c r="DN520" s="18"/>
      <c r="DS520" s="43" t="s">
        <v>397</v>
      </c>
    </row>
    <row r="521" spans="1:123" x14ac:dyDescent="0.25">
      <c r="A521">
        <v>520</v>
      </c>
      <c r="B521">
        <v>33</v>
      </c>
      <c r="C521" s="25" t="s">
        <v>661</v>
      </c>
      <c r="D521" s="12">
        <v>5.28</v>
      </c>
      <c r="E521" s="14">
        <v>0.7</v>
      </c>
      <c r="F521" s="7">
        <f t="shared" si="403"/>
        <v>7.5428571428571436</v>
      </c>
      <c r="G521" s="7">
        <f t="shared" si="396"/>
        <v>4.58</v>
      </c>
      <c r="H521" s="16">
        <f t="shared" si="397"/>
        <v>5.98</v>
      </c>
      <c r="I521" s="11">
        <f t="shared" si="398"/>
        <v>0.44688286452391052</v>
      </c>
      <c r="J521" s="39">
        <f t="shared" si="399"/>
        <v>5.924583431188208E-2</v>
      </c>
      <c r="K521" s="39">
        <f t="shared" si="400"/>
        <v>16.87882382980375</v>
      </c>
      <c r="L521" s="39">
        <f t="shared" si="401"/>
        <v>0.38763703021202844</v>
      </c>
      <c r="M521" s="39">
        <f t="shared" si="402"/>
        <v>0.50612869883579259</v>
      </c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>
        <v>1</v>
      </c>
      <c r="AB521" s="9">
        <v>0</v>
      </c>
      <c r="AC521" s="8">
        <v>1</v>
      </c>
      <c r="AD521" s="9">
        <v>0</v>
      </c>
      <c r="AE521" s="9">
        <v>0</v>
      </c>
      <c r="AF521" s="9">
        <v>0</v>
      </c>
      <c r="AG521" s="9">
        <v>0</v>
      </c>
      <c r="AH521" s="8">
        <v>237</v>
      </c>
      <c r="AI521" s="9">
        <v>8</v>
      </c>
      <c r="AJ521" s="9">
        <f t="shared" si="385"/>
        <v>228</v>
      </c>
      <c r="AL521" s="7">
        <v>15.046200000000001</v>
      </c>
      <c r="AM521" s="7">
        <v>15.176500000000001</v>
      </c>
      <c r="AN521" s="9">
        <v>1</v>
      </c>
      <c r="AO521" s="9">
        <v>0</v>
      </c>
      <c r="AP521" s="9">
        <v>0</v>
      </c>
      <c r="AQ521" s="9">
        <v>0</v>
      </c>
      <c r="AR521" s="9">
        <v>0</v>
      </c>
      <c r="AS521" s="9">
        <v>1</v>
      </c>
      <c r="AT521" s="8">
        <v>0</v>
      </c>
      <c r="AU521" s="9">
        <v>0</v>
      </c>
      <c r="AV521" s="31">
        <v>1</v>
      </c>
      <c r="AW521" s="9">
        <v>1</v>
      </c>
      <c r="AX521" s="9">
        <v>0</v>
      </c>
      <c r="AY521" s="31">
        <v>0</v>
      </c>
      <c r="AZ521" s="21">
        <v>2017</v>
      </c>
      <c r="BA521" s="7">
        <v>534.59439714285702</v>
      </c>
      <c r="BB521" s="39">
        <v>0</v>
      </c>
      <c r="BC521" s="39">
        <v>0</v>
      </c>
      <c r="BD521" s="39">
        <v>0.185</v>
      </c>
      <c r="BE521" s="59">
        <f t="shared" si="404"/>
        <v>0.81499999999999995</v>
      </c>
      <c r="BF521" s="39" t="s">
        <v>433</v>
      </c>
      <c r="BG521" s="59" t="s">
        <v>433</v>
      </c>
      <c r="BM521" s="57">
        <v>1</v>
      </c>
      <c r="BN521" s="18">
        <v>0</v>
      </c>
      <c r="BO521">
        <v>0.36969999999999997</v>
      </c>
      <c r="BP521" s="54">
        <v>0.63029999999999997</v>
      </c>
      <c r="BQ521">
        <v>0</v>
      </c>
      <c r="BR521" s="54">
        <v>1</v>
      </c>
      <c r="BT521" s="18"/>
      <c r="BU521">
        <v>0</v>
      </c>
      <c r="BV521" s="18">
        <v>1</v>
      </c>
      <c r="BW521" s="18" t="s">
        <v>132</v>
      </c>
      <c r="CD521" s="18"/>
      <c r="CG521" s="18"/>
      <c r="CJ521" s="25">
        <v>40.193300000000001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 s="18">
        <v>0</v>
      </c>
      <c r="CS521">
        <v>0</v>
      </c>
      <c r="CT521">
        <v>1</v>
      </c>
      <c r="CU521">
        <v>0</v>
      </c>
      <c r="CV521" s="18">
        <v>0</v>
      </c>
      <c r="CW521">
        <v>0</v>
      </c>
      <c r="CX521">
        <v>0</v>
      </c>
      <c r="CY521">
        <v>0</v>
      </c>
      <c r="CZ521">
        <v>1</v>
      </c>
      <c r="DA521" s="18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0</v>
      </c>
      <c r="DL521" s="18">
        <v>0</v>
      </c>
      <c r="DN521" s="18"/>
      <c r="DS521" s="43" t="s">
        <v>397</v>
      </c>
    </row>
    <row r="522" spans="1:123" x14ac:dyDescent="0.25">
      <c r="A522">
        <v>521</v>
      </c>
      <c r="B522">
        <v>33</v>
      </c>
      <c r="C522" s="25" t="s">
        <v>661</v>
      </c>
      <c r="D522" s="12">
        <v>8.99</v>
      </c>
      <c r="E522" s="14">
        <v>1.39</v>
      </c>
      <c r="F522" s="7">
        <f t="shared" si="403"/>
        <v>6.4676258992805762</v>
      </c>
      <c r="G522" s="7">
        <f t="shared" si="396"/>
        <v>7.6000000000000005</v>
      </c>
      <c r="H522" s="16">
        <f t="shared" si="397"/>
        <v>10.38</v>
      </c>
      <c r="I522" s="11">
        <f t="shared" si="398"/>
        <v>0.39373101472301469</v>
      </c>
      <c r="J522" s="39">
        <f t="shared" si="399"/>
        <v>6.0877209172968898E-2</v>
      </c>
      <c r="K522" s="39">
        <f t="shared" si="400"/>
        <v>16.426508599609502</v>
      </c>
      <c r="L522" s="39">
        <f t="shared" si="401"/>
        <v>0.33285380555004579</v>
      </c>
      <c r="M522" s="39">
        <f t="shared" si="402"/>
        <v>0.4546082238959836</v>
      </c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>
        <v>1</v>
      </c>
      <c r="AB522" s="9">
        <v>0</v>
      </c>
      <c r="AC522" s="8">
        <v>1</v>
      </c>
      <c r="AD522" s="9">
        <v>0</v>
      </c>
      <c r="AE522" s="9">
        <v>0</v>
      </c>
      <c r="AF522" s="9">
        <v>0</v>
      </c>
      <c r="AG522" s="9">
        <v>0</v>
      </c>
      <c r="AH522" s="8">
        <v>237</v>
      </c>
      <c r="AI522" s="9">
        <v>8</v>
      </c>
      <c r="AJ522" s="9">
        <f t="shared" si="385"/>
        <v>228</v>
      </c>
      <c r="AL522" s="7">
        <v>15.046200000000001</v>
      </c>
      <c r="AM522" s="7">
        <v>15.176500000000001</v>
      </c>
      <c r="AN522" s="9">
        <v>1</v>
      </c>
      <c r="AO522" s="9">
        <v>0</v>
      </c>
      <c r="AP522" s="9">
        <v>0</v>
      </c>
      <c r="AQ522" s="9">
        <v>0</v>
      </c>
      <c r="AR522" s="9">
        <v>0</v>
      </c>
      <c r="AS522" s="9">
        <v>1</v>
      </c>
      <c r="AT522" s="8">
        <v>0</v>
      </c>
      <c r="AU522" s="9">
        <v>0</v>
      </c>
      <c r="AV522" s="31">
        <v>1</v>
      </c>
      <c r="AW522" s="9">
        <v>1</v>
      </c>
      <c r="AX522" s="9">
        <v>0</v>
      </c>
      <c r="AY522" s="31">
        <v>0</v>
      </c>
      <c r="AZ522" s="21">
        <v>2017</v>
      </c>
      <c r="BA522" s="7">
        <v>534.59439714285702</v>
      </c>
      <c r="BB522" s="39">
        <v>0</v>
      </c>
      <c r="BC522" s="39">
        <v>0</v>
      </c>
      <c r="BD522" s="39">
        <v>0.185</v>
      </c>
      <c r="BE522" s="59">
        <f t="shared" si="404"/>
        <v>0.81499999999999995</v>
      </c>
      <c r="BF522" s="39" t="s">
        <v>433</v>
      </c>
      <c r="BG522" s="59" t="s">
        <v>433</v>
      </c>
      <c r="BM522" s="57">
        <v>1</v>
      </c>
      <c r="BN522" s="18">
        <v>0</v>
      </c>
      <c r="BO522">
        <v>0.36969999999999997</v>
      </c>
      <c r="BP522" s="54">
        <v>0.63029999999999997</v>
      </c>
      <c r="BQ522">
        <v>0</v>
      </c>
      <c r="BR522" s="54">
        <v>1</v>
      </c>
      <c r="BT522" s="18"/>
      <c r="BU522">
        <v>0</v>
      </c>
      <c r="BV522" s="18">
        <v>1</v>
      </c>
      <c r="BW522" s="18" t="s">
        <v>132</v>
      </c>
      <c r="CD522" s="18"/>
      <c r="CG522" s="18"/>
      <c r="CJ522" s="25">
        <v>40.193300000000001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 s="18">
        <v>0</v>
      </c>
      <c r="CS522">
        <v>0</v>
      </c>
      <c r="CT522">
        <v>1</v>
      </c>
      <c r="CU522">
        <v>0</v>
      </c>
      <c r="CV522" s="18">
        <v>0</v>
      </c>
      <c r="CW522">
        <v>0</v>
      </c>
      <c r="CX522">
        <v>0</v>
      </c>
      <c r="CY522">
        <v>0</v>
      </c>
      <c r="CZ522">
        <v>1</v>
      </c>
      <c r="DA522" s="18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 s="18">
        <v>0</v>
      </c>
      <c r="DN522" s="18"/>
      <c r="DS522" s="43" t="s">
        <v>397</v>
      </c>
    </row>
    <row r="523" spans="1:123" s="69" customFormat="1" x14ac:dyDescent="0.25">
      <c r="A523" s="69">
        <v>522</v>
      </c>
      <c r="B523" s="69">
        <v>33</v>
      </c>
      <c r="C523" s="70" t="s">
        <v>661</v>
      </c>
      <c r="D523" s="71">
        <v>7.98</v>
      </c>
      <c r="E523" s="72">
        <v>1.8</v>
      </c>
      <c r="F523" s="73">
        <f t="shared" si="403"/>
        <v>4.4333333333333336</v>
      </c>
      <c r="G523" s="73">
        <f t="shared" si="396"/>
        <v>6.1800000000000006</v>
      </c>
      <c r="H523" s="74">
        <f t="shared" si="397"/>
        <v>9.7800000000000011</v>
      </c>
      <c r="I523" s="75">
        <f t="shared" si="398"/>
        <v>0.28171328190061568</v>
      </c>
      <c r="J523" s="76">
        <f t="shared" si="399"/>
        <v>6.3544349300890743E-2</v>
      </c>
      <c r="K523" s="76">
        <f t="shared" si="400"/>
        <v>15.737040523695823</v>
      </c>
      <c r="L523" s="76">
        <f t="shared" si="401"/>
        <v>0.21816893259972492</v>
      </c>
      <c r="M523" s="76">
        <f t="shared" si="402"/>
        <v>0.34525763120150643</v>
      </c>
      <c r="N523" s="77"/>
      <c r="O523" s="78"/>
      <c r="P523" s="79"/>
      <c r="Q523" s="79"/>
      <c r="R523" s="78"/>
      <c r="S523" s="79"/>
      <c r="T523" s="79"/>
      <c r="U523" s="78"/>
      <c r="V523" s="79"/>
      <c r="W523" s="79"/>
      <c r="X523" s="79"/>
      <c r="Y523" s="78"/>
      <c r="Z523" s="79"/>
      <c r="AA523" s="78">
        <v>1</v>
      </c>
      <c r="AB523" s="79">
        <v>0</v>
      </c>
      <c r="AC523" s="78">
        <v>1</v>
      </c>
      <c r="AD523" s="79">
        <v>0</v>
      </c>
      <c r="AE523" s="79">
        <v>0</v>
      </c>
      <c r="AF523" s="79">
        <v>0</v>
      </c>
      <c r="AG523" s="79">
        <v>0</v>
      </c>
      <c r="AH523" s="78">
        <v>237</v>
      </c>
      <c r="AI523" s="79">
        <v>8</v>
      </c>
      <c r="AJ523" s="79">
        <f t="shared" si="385"/>
        <v>228</v>
      </c>
      <c r="AK523" s="79"/>
      <c r="AL523" s="73">
        <v>15.046200000000001</v>
      </c>
      <c r="AM523" s="73">
        <v>15.176500000000001</v>
      </c>
      <c r="AN523" s="79">
        <v>1</v>
      </c>
      <c r="AO523" s="79">
        <v>0</v>
      </c>
      <c r="AP523" s="79">
        <v>0</v>
      </c>
      <c r="AQ523" s="79">
        <v>0</v>
      </c>
      <c r="AR523" s="79">
        <v>0</v>
      </c>
      <c r="AS523" s="79">
        <v>1</v>
      </c>
      <c r="AT523" s="78">
        <v>0</v>
      </c>
      <c r="AU523" s="79">
        <v>0</v>
      </c>
      <c r="AV523" s="80">
        <v>1</v>
      </c>
      <c r="AW523" s="79">
        <v>1</v>
      </c>
      <c r="AX523" s="79">
        <v>0</v>
      </c>
      <c r="AY523" s="80">
        <v>0</v>
      </c>
      <c r="AZ523" s="81">
        <v>2017</v>
      </c>
      <c r="BA523" s="82"/>
      <c r="BB523" s="76">
        <v>0</v>
      </c>
      <c r="BC523" s="76">
        <v>0</v>
      </c>
      <c r="BD523" s="76">
        <v>0.185</v>
      </c>
      <c r="BE523" s="83">
        <f t="shared" si="404"/>
        <v>0.81499999999999995</v>
      </c>
      <c r="BF523" s="76" t="s">
        <v>433</v>
      </c>
      <c r="BG523" s="83" t="s">
        <v>433</v>
      </c>
      <c r="BH523" s="76"/>
      <c r="BI523" s="76"/>
      <c r="BJ523" s="76"/>
      <c r="BK523" s="76"/>
      <c r="BL523" s="76"/>
      <c r="BM523" s="84">
        <v>1</v>
      </c>
      <c r="BN523" s="85">
        <v>0</v>
      </c>
      <c r="BO523" s="69">
        <v>0.36969999999999997</v>
      </c>
      <c r="BP523" s="86">
        <v>0.63029999999999997</v>
      </c>
      <c r="BQ523" s="69">
        <v>0</v>
      </c>
      <c r="BR523" s="86">
        <v>1</v>
      </c>
      <c r="BT523" s="85"/>
      <c r="BU523" s="69">
        <v>0</v>
      </c>
      <c r="BV523" s="85">
        <v>1</v>
      </c>
      <c r="BW523" s="85" t="s">
        <v>132</v>
      </c>
      <c r="CD523" s="85"/>
      <c r="CG523" s="85"/>
      <c r="CJ523" s="70">
        <v>40.193300000000001</v>
      </c>
      <c r="CK523" s="69">
        <v>0</v>
      </c>
      <c r="CL523" s="69">
        <v>0</v>
      </c>
      <c r="CM523" s="69">
        <v>0</v>
      </c>
      <c r="CN523" s="69">
        <v>0</v>
      </c>
      <c r="CO523" s="69">
        <v>1</v>
      </c>
      <c r="CP523" s="69">
        <v>0</v>
      </c>
      <c r="CQ523" s="69">
        <v>0</v>
      </c>
      <c r="CR523" s="85">
        <v>0</v>
      </c>
      <c r="CS523" s="69">
        <v>0</v>
      </c>
      <c r="CT523" s="69">
        <v>1</v>
      </c>
      <c r="CU523" s="69">
        <v>0</v>
      </c>
      <c r="CV523" s="85">
        <v>0</v>
      </c>
      <c r="CW523" s="69">
        <v>0</v>
      </c>
      <c r="CX523" s="69">
        <v>0</v>
      </c>
      <c r="CY523" s="69">
        <v>0</v>
      </c>
      <c r="CZ523" s="69">
        <v>1</v>
      </c>
      <c r="DA523" s="85">
        <v>0</v>
      </c>
      <c r="DB523" s="69">
        <v>0</v>
      </c>
      <c r="DC523" s="69">
        <v>0</v>
      </c>
      <c r="DD523" s="69">
        <v>1</v>
      </c>
      <c r="DE523" s="69">
        <v>1</v>
      </c>
      <c r="DF523" s="69">
        <v>0</v>
      </c>
      <c r="DG523" s="69">
        <v>0</v>
      </c>
      <c r="DH523" s="69">
        <v>1</v>
      </c>
      <c r="DI523" s="69">
        <v>0</v>
      </c>
      <c r="DJ523" s="69">
        <v>0</v>
      </c>
      <c r="DK523" s="69">
        <v>0</v>
      </c>
      <c r="DL523" s="85">
        <v>0</v>
      </c>
      <c r="DN523" s="85"/>
      <c r="DR523" s="70"/>
      <c r="DS523" s="87" t="s">
        <v>397</v>
      </c>
    </row>
    <row r="524" spans="1:123" x14ac:dyDescent="0.25">
      <c r="A524">
        <v>523</v>
      </c>
      <c r="B524">
        <v>34</v>
      </c>
      <c r="C524" s="25" t="s">
        <v>669</v>
      </c>
      <c r="D524" s="12">
        <v>10.833235364008504</v>
      </c>
      <c r="E524" s="14">
        <v>0.27083088410021261</v>
      </c>
      <c r="F524" s="7">
        <v>40</v>
      </c>
      <c r="G524" s="7">
        <f t="shared" ref="G524:G553" si="405">D524-E524</f>
        <v>10.562404479908292</v>
      </c>
      <c r="H524" s="16">
        <f t="shared" ref="H524:H553" si="406">D524+E524</f>
        <v>11.104066248108715</v>
      </c>
      <c r="I524" s="11">
        <f t="shared" ref="I524:I539" si="407">IFERROR(F524/SQRT(F524^2+AJ524), "X")</f>
        <v>0.18815249919273908</v>
      </c>
      <c r="J524" s="39">
        <f t="shared" ref="J524:J539" si="408">IFERROR(SQRT((1-I524^2)/AJ524), "X")</f>
        <v>4.7038124798184765E-3</v>
      </c>
      <c r="K524" s="39">
        <f t="shared" ref="K524:K539" si="409">IFERROR(1/J524, "X")</f>
        <v>212.59350883787585</v>
      </c>
      <c r="L524" s="39">
        <f t="shared" ref="L524:L539" si="410">IFERROR(I524-J524, "X")</f>
        <v>0.18344868671292061</v>
      </c>
      <c r="M524" s="39">
        <f t="shared" ref="M524:M539" si="411">IFERROR(I524+J524, "X")</f>
        <v>0.19285631167255754</v>
      </c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>
        <v>0</v>
      </c>
      <c r="AB524" s="9">
        <v>1</v>
      </c>
      <c r="AC524" s="8">
        <v>0</v>
      </c>
      <c r="AD524" s="9">
        <v>0</v>
      </c>
      <c r="AE524" s="9">
        <v>1</v>
      </c>
      <c r="AF524" s="9">
        <v>0</v>
      </c>
      <c r="AG524" s="9">
        <v>0</v>
      </c>
      <c r="AH524" s="8">
        <v>43611</v>
      </c>
      <c r="AI524" s="9">
        <v>14</v>
      </c>
      <c r="AJ524" s="9">
        <f t="shared" si="385"/>
        <v>43596</v>
      </c>
      <c r="AL524" s="7">
        <v>16</v>
      </c>
      <c r="AM524" s="7" t="s">
        <v>433</v>
      </c>
      <c r="AN524" s="9">
        <v>0</v>
      </c>
      <c r="AO524" s="9">
        <v>1</v>
      </c>
      <c r="AP524" s="9">
        <v>0</v>
      </c>
      <c r="AQ524" s="9">
        <v>0</v>
      </c>
      <c r="AR524" s="9">
        <v>0</v>
      </c>
      <c r="AS524" s="9">
        <v>1</v>
      </c>
      <c r="AT524" s="8">
        <v>1</v>
      </c>
      <c r="AU524" s="9">
        <v>0</v>
      </c>
      <c r="AV524" s="31">
        <v>0</v>
      </c>
      <c r="AW524" s="9">
        <v>0</v>
      </c>
      <c r="AX524" s="9">
        <v>0</v>
      </c>
      <c r="AY524" s="31">
        <v>1</v>
      </c>
      <c r="AZ524" s="21">
        <v>2008</v>
      </c>
      <c r="BA524" s="23"/>
      <c r="BB524" s="39">
        <v>0</v>
      </c>
      <c r="BC524" s="39">
        <v>0</v>
      </c>
      <c r="BD524" s="39">
        <v>0.20100000000000001</v>
      </c>
      <c r="BE524" s="59">
        <v>0.79900000000000004</v>
      </c>
      <c r="BF524" s="39" t="s">
        <v>433</v>
      </c>
      <c r="BG524" s="59" t="s">
        <v>433</v>
      </c>
      <c r="BM524" s="57" t="s">
        <v>433</v>
      </c>
      <c r="BN524" s="18" t="s">
        <v>433</v>
      </c>
      <c r="BO524" s="53">
        <f>1-BP524</f>
        <v>0.42900000000000005</v>
      </c>
      <c r="BP524" s="54">
        <v>0.57099999999999995</v>
      </c>
      <c r="BQ524">
        <v>0.61499999999999999</v>
      </c>
      <c r="BR524" s="54">
        <f>1-BQ524</f>
        <v>0.38500000000000001</v>
      </c>
      <c r="BT524" s="18"/>
      <c r="BU524">
        <f>1-BV524</f>
        <v>0.47399999999999998</v>
      </c>
      <c r="BV524" s="18">
        <v>0.52600000000000002</v>
      </c>
      <c r="BW524" s="18" t="s">
        <v>279</v>
      </c>
      <c r="CD524" s="18"/>
      <c r="CG524" s="18"/>
      <c r="CJ524" s="25">
        <v>37.829000000000001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 s="18">
        <v>0</v>
      </c>
      <c r="CS524">
        <v>0</v>
      </c>
      <c r="CT524">
        <v>0</v>
      </c>
      <c r="CU524">
        <v>1</v>
      </c>
      <c r="CV524" s="18">
        <v>0</v>
      </c>
      <c r="CW524">
        <v>0</v>
      </c>
      <c r="CX524">
        <v>0</v>
      </c>
      <c r="CY524">
        <v>0</v>
      </c>
      <c r="CZ524">
        <v>0</v>
      </c>
      <c r="DA524" s="18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1</v>
      </c>
      <c r="DJ524">
        <v>0</v>
      </c>
      <c r="DK524">
        <v>1</v>
      </c>
      <c r="DL524" s="18">
        <v>1</v>
      </c>
      <c r="DN524" s="18"/>
      <c r="DS524" s="43" t="s">
        <v>397</v>
      </c>
    </row>
    <row r="525" spans="1:123" x14ac:dyDescent="0.25">
      <c r="A525">
        <v>524</v>
      </c>
      <c r="B525">
        <v>34</v>
      </c>
      <c r="C525" s="25" t="s">
        <v>669</v>
      </c>
      <c r="D525" s="12">
        <v>14.89125293076059</v>
      </c>
      <c r="E525" s="14">
        <v>0.28468571779395241</v>
      </c>
      <c r="F525" s="7">
        <v>52.307692307692314</v>
      </c>
      <c r="G525" s="7">
        <f t="shared" si="405"/>
        <v>14.606567212966638</v>
      </c>
      <c r="H525" s="16">
        <f t="shared" si="406"/>
        <v>15.175938648554542</v>
      </c>
      <c r="I525" s="11">
        <f t="shared" si="407"/>
        <v>0.24301025035175569</v>
      </c>
      <c r="J525" s="39">
        <f t="shared" si="408"/>
        <v>4.6457841979012111E-3</v>
      </c>
      <c r="K525" s="39">
        <f t="shared" si="409"/>
        <v>215.24891329471612</v>
      </c>
      <c r="L525" s="39">
        <f t="shared" si="410"/>
        <v>0.23836446615385448</v>
      </c>
      <c r="M525" s="39">
        <f t="shared" si="411"/>
        <v>0.2476560345496569</v>
      </c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>
        <v>0</v>
      </c>
      <c r="AB525" s="9">
        <v>1</v>
      </c>
      <c r="AC525" s="8">
        <v>0</v>
      </c>
      <c r="AD525" s="9">
        <v>0</v>
      </c>
      <c r="AE525" s="9">
        <v>1</v>
      </c>
      <c r="AF525" s="9">
        <v>0</v>
      </c>
      <c r="AG525" s="9">
        <v>0</v>
      </c>
      <c r="AH525" s="8">
        <v>43611</v>
      </c>
      <c r="AI525" s="9">
        <v>14</v>
      </c>
      <c r="AJ525" s="9">
        <f t="shared" si="385"/>
        <v>43596</v>
      </c>
      <c r="AL525" s="7">
        <v>18</v>
      </c>
      <c r="AM525" s="7" t="s">
        <v>433</v>
      </c>
      <c r="AN525" s="9">
        <v>0</v>
      </c>
      <c r="AO525" s="9">
        <v>1</v>
      </c>
      <c r="AP525" s="9">
        <v>0</v>
      </c>
      <c r="AQ525" s="9">
        <v>0</v>
      </c>
      <c r="AR525" s="9">
        <v>0</v>
      </c>
      <c r="AS525" s="9">
        <v>1</v>
      </c>
      <c r="AT525" s="8">
        <v>1</v>
      </c>
      <c r="AU525" s="9">
        <v>0</v>
      </c>
      <c r="AV525" s="31">
        <v>0</v>
      </c>
      <c r="AW525" s="9">
        <v>0</v>
      </c>
      <c r="AX525" s="9">
        <v>0</v>
      </c>
      <c r="AY525" s="31">
        <v>1</v>
      </c>
      <c r="AZ525" s="21">
        <v>2008</v>
      </c>
      <c r="BA525" s="23"/>
      <c r="BB525" s="39">
        <v>0</v>
      </c>
      <c r="BC525" s="39">
        <v>0</v>
      </c>
      <c r="BD525" s="39">
        <v>0.20100000000000001</v>
      </c>
      <c r="BE525" s="59">
        <v>0.79900000000000004</v>
      </c>
      <c r="BF525" s="39" t="s">
        <v>433</v>
      </c>
      <c r="BG525" s="59" t="s">
        <v>433</v>
      </c>
      <c r="BM525" s="57" t="s">
        <v>433</v>
      </c>
      <c r="BN525" s="18" t="s">
        <v>433</v>
      </c>
      <c r="BO525" s="53">
        <f>1-BP525</f>
        <v>0.42900000000000005</v>
      </c>
      <c r="BP525" s="54">
        <v>0.57099999999999995</v>
      </c>
      <c r="BQ525">
        <v>0.61499999999999999</v>
      </c>
      <c r="BR525" s="54">
        <f>1-BQ525</f>
        <v>0.38500000000000001</v>
      </c>
      <c r="BT525" s="18"/>
      <c r="BU525">
        <f>1-BV525</f>
        <v>0.47399999999999998</v>
      </c>
      <c r="BV525" s="18">
        <v>0.52600000000000002</v>
      </c>
      <c r="BW525" s="18" t="s">
        <v>279</v>
      </c>
      <c r="CD525" s="18"/>
      <c r="CG525" s="18"/>
      <c r="CJ525" s="25">
        <v>37.829000000000001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 s="18">
        <v>0</v>
      </c>
      <c r="CS525">
        <v>0</v>
      </c>
      <c r="CT525">
        <v>0</v>
      </c>
      <c r="CU525">
        <v>1</v>
      </c>
      <c r="CV525" s="18">
        <v>0</v>
      </c>
      <c r="CW525">
        <v>0</v>
      </c>
      <c r="CX525">
        <v>0</v>
      </c>
      <c r="CY525">
        <v>0</v>
      </c>
      <c r="CZ525">
        <v>0</v>
      </c>
      <c r="DA525" s="18">
        <v>0</v>
      </c>
      <c r="DB525">
        <v>1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1</v>
      </c>
      <c r="DJ525">
        <v>0</v>
      </c>
      <c r="DK525">
        <v>1</v>
      </c>
      <c r="DL525" s="18">
        <v>1</v>
      </c>
      <c r="DN525" s="18"/>
      <c r="DS525" s="43" t="s">
        <v>397</v>
      </c>
    </row>
    <row r="526" spans="1:123" x14ac:dyDescent="0.25">
      <c r="A526">
        <v>525</v>
      </c>
      <c r="B526">
        <v>34</v>
      </c>
      <c r="C526" s="25" t="s">
        <v>669</v>
      </c>
      <c r="D526" s="12">
        <v>11.193365366583114</v>
      </c>
      <c r="E526" s="14">
        <v>0.18151403297161808</v>
      </c>
      <c r="F526" s="7">
        <v>61.666666666666664</v>
      </c>
      <c r="G526" s="7">
        <f t="shared" si="405"/>
        <v>11.011851333611496</v>
      </c>
      <c r="H526" s="16">
        <f t="shared" si="406"/>
        <v>11.374879399554732</v>
      </c>
      <c r="I526" s="11">
        <f t="shared" si="407"/>
        <v>0.28325102065209717</v>
      </c>
      <c r="J526" s="39">
        <f t="shared" si="408"/>
        <v>4.5932597943583323E-3</v>
      </c>
      <c r="K526" s="39">
        <f t="shared" si="409"/>
        <v>217.71030700859751</v>
      </c>
      <c r="L526" s="39">
        <f t="shared" si="410"/>
        <v>0.27865776085773886</v>
      </c>
      <c r="M526" s="39">
        <f t="shared" si="411"/>
        <v>0.28784428044645549</v>
      </c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>
        <v>0</v>
      </c>
      <c r="AB526" s="9">
        <v>1</v>
      </c>
      <c r="AC526" s="8">
        <v>0</v>
      </c>
      <c r="AD526" s="9">
        <v>0</v>
      </c>
      <c r="AE526" s="9">
        <v>1</v>
      </c>
      <c r="AF526" s="9">
        <v>0</v>
      </c>
      <c r="AG526" s="9">
        <v>0</v>
      </c>
      <c r="AH526" s="8">
        <v>43611</v>
      </c>
      <c r="AI526" s="9">
        <v>15</v>
      </c>
      <c r="AJ526" s="9">
        <f t="shared" si="385"/>
        <v>43595</v>
      </c>
      <c r="AL526" s="7">
        <v>16</v>
      </c>
      <c r="AM526" s="7" t="s">
        <v>433</v>
      </c>
      <c r="AN526" s="9">
        <v>0</v>
      </c>
      <c r="AO526" s="9">
        <v>1</v>
      </c>
      <c r="AP526" s="9">
        <v>0</v>
      </c>
      <c r="AQ526" s="9">
        <v>0</v>
      </c>
      <c r="AR526" s="9">
        <v>0</v>
      </c>
      <c r="AS526" s="9">
        <v>1</v>
      </c>
      <c r="AT526" s="8">
        <v>1</v>
      </c>
      <c r="AU526" s="9">
        <v>0</v>
      </c>
      <c r="AV526" s="31">
        <v>0</v>
      </c>
      <c r="AW526" s="9">
        <v>0</v>
      </c>
      <c r="AX526" s="9">
        <v>0</v>
      </c>
      <c r="AY526" s="31">
        <v>1</v>
      </c>
      <c r="AZ526" s="21">
        <v>2008</v>
      </c>
      <c r="BA526" s="23"/>
      <c r="BB526" s="39">
        <v>0</v>
      </c>
      <c r="BC526" s="39">
        <v>0</v>
      </c>
      <c r="BD526" s="39">
        <v>0.20100000000000001</v>
      </c>
      <c r="BE526" s="59">
        <v>0.79900000000000004</v>
      </c>
      <c r="BF526" s="39" t="s">
        <v>433</v>
      </c>
      <c r="BG526" s="59" t="s">
        <v>433</v>
      </c>
      <c r="BM526" s="57" t="s">
        <v>433</v>
      </c>
      <c r="BN526" s="18" t="s">
        <v>433</v>
      </c>
      <c r="BO526" s="53">
        <f t="shared" ref="BO526:BO535" si="412">1-BP526</f>
        <v>0.42900000000000005</v>
      </c>
      <c r="BP526" s="54">
        <v>0.57099999999999995</v>
      </c>
      <c r="BQ526">
        <v>0.61499999999999999</v>
      </c>
      <c r="BR526" s="54">
        <f t="shared" ref="BR526:BR539" si="413">1-BQ526</f>
        <v>0.38500000000000001</v>
      </c>
      <c r="BT526" s="18"/>
      <c r="BU526">
        <f t="shared" ref="BU526:BU539" si="414">1-BV526</f>
        <v>0.47399999999999998</v>
      </c>
      <c r="BV526" s="18">
        <v>0.52600000000000002</v>
      </c>
      <c r="BW526" s="18" t="s">
        <v>279</v>
      </c>
      <c r="CD526" s="18"/>
      <c r="CG526" s="18"/>
      <c r="CJ526" s="25">
        <v>37.829000000000001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 s="18">
        <v>0</v>
      </c>
      <c r="CS526">
        <v>0</v>
      </c>
      <c r="CT526">
        <v>0</v>
      </c>
      <c r="CU526">
        <v>1</v>
      </c>
      <c r="CV526" s="18">
        <v>0</v>
      </c>
      <c r="CW526">
        <v>0</v>
      </c>
      <c r="CX526">
        <v>0</v>
      </c>
      <c r="CY526">
        <v>0</v>
      </c>
      <c r="CZ526">
        <v>0</v>
      </c>
      <c r="DA526" s="18">
        <v>0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1</v>
      </c>
      <c r="DJ526">
        <v>0</v>
      </c>
      <c r="DK526">
        <v>1</v>
      </c>
      <c r="DL526" s="18">
        <v>1</v>
      </c>
      <c r="DN526" s="18"/>
      <c r="DS526" s="43" t="s">
        <v>397</v>
      </c>
    </row>
    <row r="527" spans="1:123" x14ac:dyDescent="0.25">
      <c r="A527">
        <v>526</v>
      </c>
      <c r="B527">
        <v>34</v>
      </c>
      <c r="C527" s="25" t="s">
        <v>669</v>
      </c>
      <c r="D527" s="12">
        <v>14.891252930760569</v>
      </c>
      <c r="E527" s="14">
        <v>0.19423373387948567</v>
      </c>
      <c r="F527" s="7">
        <v>76.666666666666671</v>
      </c>
      <c r="G527" s="7">
        <f t="shared" si="405"/>
        <v>14.697019196881083</v>
      </c>
      <c r="H527" s="16">
        <f t="shared" si="406"/>
        <v>15.085486664640054</v>
      </c>
      <c r="I527" s="11">
        <f t="shared" si="407"/>
        <v>0.34468583278159914</v>
      </c>
      <c r="J527" s="39">
        <f t="shared" si="408"/>
        <v>4.4959021667165108E-3</v>
      </c>
      <c r="K527" s="39">
        <f t="shared" si="409"/>
        <v>222.42476880459552</v>
      </c>
      <c r="L527" s="39">
        <f t="shared" si="410"/>
        <v>0.34018993061488262</v>
      </c>
      <c r="M527" s="39">
        <f t="shared" si="411"/>
        <v>0.34918173494831567</v>
      </c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>
        <v>0</v>
      </c>
      <c r="AB527" s="9">
        <v>1</v>
      </c>
      <c r="AC527" s="8">
        <v>0</v>
      </c>
      <c r="AD527" s="9">
        <v>0</v>
      </c>
      <c r="AE527" s="9">
        <v>1</v>
      </c>
      <c r="AF527" s="9">
        <v>0</v>
      </c>
      <c r="AG527" s="9">
        <v>0</v>
      </c>
      <c r="AH527" s="8">
        <v>43611</v>
      </c>
      <c r="AI527" s="9">
        <v>15</v>
      </c>
      <c r="AJ527" s="9">
        <f t="shared" si="385"/>
        <v>43595</v>
      </c>
      <c r="AL527" s="7">
        <v>18</v>
      </c>
      <c r="AM527" s="7" t="s">
        <v>433</v>
      </c>
      <c r="AN527" s="9">
        <v>0</v>
      </c>
      <c r="AO527" s="9">
        <v>1</v>
      </c>
      <c r="AP527" s="9">
        <v>0</v>
      </c>
      <c r="AQ527" s="9">
        <v>0</v>
      </c>
      <c r="AR527" s="9">
        <v>0</v>
      </c>
      <c r="AS527" s="9">
        <v>1</v>
      </c>
      <c r="AT527" s="8">
        <v>1</v>
      </c>
      <c r="AU527" s="9">
        <v>0</v>
      </c>
      <c r="AV527" s="31">
        <v>0</v>
      </c>
      <c r="AW527" s="9">
        <v>0</v>
      </c>
      <c r="AX527" s="9">
        <v>0</v>
      </c>
      <c r="AY527" s="31">
        <v>1</v>
      </c>
      <c r="AZ527" s="21">
        <v>2008</v>
      </c>
      <c r="BA527" s="23"/>
      <c r="BB527" s="39">
        <v>0</v>
      </c>
      <c r="BC527" s="39">
        <v>0</v>
      </c>
      <c r="BD527" s="39">
        <v>0.20100000000000001</v>
      </c>
      <c r="BE527" s="59">
        <v>0.79900000000000004</v>
      </c>
      <c r="BF527" s="39" t="s">
        <v>433</v>
      </c>
      <c r="BG527" s="59" t="s">
        <v>433</v>
      </c>
      <c r="BM527" s="57" t="s">
        <v>433</v>
      </c>
      <c r="BN527" s="18" t="s">
        <v>433</v>
      </c>
      <c r="BO527" s="53">
        <f t="shared" si="412"/>
        <v>0.42900000000000005</v>
      </c>
      <c r="BP527" s="54">
        <v>0.57099999999999995</v>
      </c>
      <c r="BQ527">
        <v>0.61499999999999999</v>
      </c>
      <c r="BR527" s="54">
        <f t="shared" si="413"/>
        <v>0.38500000000000001</v>
      </c>
      <c r="BT527" s="18"/>
      <c r="BU527">
        <f t="shared" si="414"/>
        <v>0.47399999999999998</v>
      </c>
      <c r="BV527" s="18">
        <v>0.52600000000000002</v>
      </c>
      <c r="BW527" s="18" t="s">
        <v>279</v>
      </c>
      <c r="CD527" s="18"/>
      <c r="CG527" s="18"/>
      <c r="CJ527" s="25">
        <v>37.829000000000001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 s="18">
        <v>0</v>
      </c>
      <c r="CS527">
        <v>0</v>
      </c>
      <c r="CT527">
        <v>0</v>
      </c>
      <c r="CU527">
        <v>1</v>
      </c>
      <c r="CV527" s="18">
        <v>0</v>
      </c>
      <c r="CW527">
        <v>0</v>
      </c>
      <c r="CX527">
        <v>0</v>
      </c>
      <c r="CY527">
        <v>0</v>
      </c>
      <c r="CZ527">
        <v>0</v>
      </c>
      <c r="DA527" s="18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0</v>
      </c>
      <c r="DK527">
        <v>1</v>
      </c>
      <c r="DL527" s="18">
        <v>1</v>
      </c>
      <c r="DN527" s="18"/>
      <c r="DS527" s="43" t="s">
        <v>397</v>
      </c>
    </row>
    <row r="528" spans="1:123" x14ac:dyDescent="0.25">
      <c r="A528">
        <v>527</v>
      </c>
      <c r="B528">
        <v>34</v>
      </c>
      <c r="C528" s="25" t="s">
        <v>669</v>
      </c>
      <c r="D528" s="12">
        <v>10.833235364008504</v>
      </c>
      <c r="E528" s="14">
        <v>0.18055392273347506</v>
      </c>
      <c r="F528" s="7">
        <v>60</v>
      </c>
      <c r="G528" s="7">
        <f t="shared" si="405"/>
        <v>10.652681441275028</v>
      </c>
      <c r="H528" s="16">
        <f t="shared" si="406"/>
        <v>11.013789286741979</v>
      </c>
      <c r="I528" s="11">
        <f t="shared" si="407"/>
        <v>0.2761899403727695</v>
      </c>
      <c r="J528" s="39">
        <f t="shared" si="408"/>
        <v>4.603165672879491E-3</v>
      </c>
      <c r="K528" s="39">
        <f t="shared" si="409"/>
        <v>217.2418007658747</v>
      </c>
      <c r="L528" s="39">
        <f t="shared" si="410"/>
        <v>0.27158677469989001</v>
      </c>
      <c r="M528" s="39">
        <f t="shared" si="411"/>
        <v>0.280793106045649</v>
      </c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>
        <v>0</v>
      </c>
      <c r="AB528" s="9">
        <v>1</v>
      </c>
      <c r="AC528" s="8">
        <v>0</v>
      </c>
      <c r="AD528" s="9">
        <v>0</v>
      </c>
      <c r="AE528" s="9">
        <v>1</v>
      </c>
      <c r="AF528" s="9">
        <v>0</v>
      </c>
      <c r="AG528" s="9">
        <v>0</v>
      </c>
      <c r="AH528" s="8">
        <v>43611</v>
      </c>
      <c r="AI528" s="9">
        <v>16</v>
      </c>
      <c r="AJ528" s="9">
        <f t="shared" si="385"/>
        <v>43594</v>
      </c>
      <c r="AL528" s="7">
        <v>16</v>
      </c>
      <c r="AM528" s="7" t="s">
        <v>433</v>
      </c>
      <c r="AN528" s="9">
        <v>0</v>
      </c>
      <c r="AO528" s="9">
        <v>1</v>
      </c>
      <c r="AP528" s="9">
        <v>0</v>
      </c>
      <c r="AQ528" s="9">
        <v>0</v>
      </c>
      <c r="AR528" s="9">
        <v>0</v>
      </c>
      <c r="AS528" s="9">
        <v>1</v>
      </c>
      <c r="AT528" s="8">
        <v>1</v>
      </c>
      <c r="AU528" s="9">
        <v>0</v>
      </c>
      <c r="AV528" s="31">
        <v>0</v>
      </c>
      <c r="AW528" s="9">
        <v>0</v>
      </c>
      <c r="AX528" s="9">
        <v>0</v>
      </c>
      <c r="AY528" s="31">
        <v>1</v>
      </c>
      <c r="AZ528" s="21">
        <v>2008</v>
      </c>
      <c r="BA528" s="23"/>
      <c r="BB528" s="39">
        <v>0</v>
      </c>
      <c r="BC528" s="39">
        <v>0</v>
      </c>
      <c r="BD528" s="39">
        <v>0.20100000000000001</v>
      </c>
      <c r="BE528" s="59">
        <v>0.79900000000000004</v>
      </c>
      <c r="BF528" s="39" t="s">
        <v>433</v>
      </c>
      <c r="BG528" s="59" t="s">
        <v>433</v>
      </c>
      <c r="BM528" s="57" t="s">
        <v>433</v>
      </c>
      <c r="BN528" s="18" t="s">
        <v>433</v>
      </c>
      <c r="BO528" s="53">
        <f t="shared" si="412"/>
        <v>0.42900000000000005</v>
      </c>
      <c r="BP528" s="54">
        <v>0.57099999999999995</v>
      </c>
      <c r="BQ528">
        <v>0.61499999999999999</v>
      </c>
      <c r="BR528" s="54">
        <f t="shared" si="413"/>
        <v>0.38500000000000001</v>
      </c>
      <c r="BT528" s="18"/>
      <c r="BU528">
        <f t="shared" si="414"/>
        <v>0.47399999999999998</v>
      </c>
      <c r="BV528" s="18">
        <v>0.52600000000000002</v>
      </c>
      <c r="BW528" s="18" t="s">
        <v>279</v>
      </c>
      <c r="CD528" s="18"/>
      <c r="CG528" s="18"/>
      <c r="CJ528" s="25">
        <v>37.829000000000001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 s="18">
        <v>0</v>
      </c>
      <c r="CS528">
        <v>0</v>
      </c>
      <c r="CT528">
        <v>0</v>
      </c>
      <c r="CU528">
        <v>1</v>
      </c>
      <c r="CV528" s="18">
        <v>0</v>
      </c>
      <c r="CW528">
        <v>0</v>
      </c>
      <c r="CX528">
        <v>0</v>
      </c>
      <c r="CY528">
        <v>0</v>
      </c>
      <c r="CZ528">
        <v>0</v>
      </c>
      <c r="DA528" s="18">
        <v>0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1</v>
      </c>
      <c r="DJ528">
        <v>0</v>
      </c>
      <c r="DK528">
        <v>1</v>
      </c>
      <c r="DL528" s="18">
        <v>1</v>
      </c>
      <c r="DN528" s="18"/>
      <c r="DS528" s="43" t="s">
        <v>397</v>
      </c>
    </row>
    <row r="529" spans="1:123" x14ac:dyDescent="0.25">
      <c r="A529">
        <v>528</v>
      </c>
      <c r="B529">
        <v>34</v>
      </c>
      <c r="C529" s="25" t="s">
        <v>669</v>
      </c>
      <c r="D529" s="12">
        <v>14.89125293076059</v>
      </c>
      <c r="E529" s="14">
        <v>0.19709011231889012</v>
      </c>
      <c r="F529" s="7">
        <v>75.555555555555571</v>
      </c>
      <c r="G529" s="7">
        <f t="shared" si="405"/>
        <v>14.694162818441701</v>
      </c>
      <c r="H529" s="16">
        <f t="shared" si="406"/>
        <v>15.08834304307948</v>
      </c>
      <c r="I529" s="11">
        <f t="shared" si="407"/>
        <v>0.34027599068456138</v>
      </c>
      <c r="J529" s="39">
        <f t="shared" si="408"/>
        <v>4.5036528178838998E-3</v>
      </c>
      <c r="K529" s="39">
        <f t="shared" si="409"/>
        <v>222.04198246121979</v>
      </c>
      <c r="L529" s="39">
        <f t="shared" si="410"/>
        <v>0.33577233786667748</v>
      </c>
      <c r="M529" s="39">
        <f t="shared" si="411"/>
        <v>0.34477964350244528</v>
      </c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>
        <v>0</v>
      </c>
      <c r="AB529" s="9">
        <v>1</v>
      </c>
      <c r="AC529" s="8">
        <v>0</v>
      </c>
      <c r="AD529" s="9">
        <v>0</v>
      </c>
      <c r="AE529" s="9">
        <v>1</v>
      </c>
      <c r="AF529" s="9">
        <v>0</v>
      </c>
      <c r="AG529" s="9">
        <v>0</v>
      </c>
      <c r="AH529" s="8">
        <v>43611</v>
      </c>
      <c r="AI529" s="9">
        <v>16</v>
      </c>
      <c r="AJ529" s="9">
        <f t="shared" si="385"/>
        <v>43594</v>
      </c>
      <c r="AL529" s="7">
        <v>18</v>
      </c>
      <c r="AM529" s="7" t="s">
        <v>433</v>
      </c>
      <c r="AN529" s="9">
        <v>0</v>
      </c>
      <c r="AO529" s="9">
        <v>1</v>
      </c>
      <c r="AP529" s="9">
        <v>0</v>
      </c>
      <c r="AQ529" s="9">
        <v>0</v>
      </c>
      <c r="AR529" s="9">
        <v>0</v>
      </c>
      <c r="AS529" s="9">
        <v>1</v>
      </c>
      <c r="AT529" s="8">
        <v>1</v>
      </c>
      <c r="AU529" s="9">
        <v>0</v>
      </c>
      <c r="AV529" s="31">
        <v>0</v>
      </c>
      <c r="AW529" s="9">
        <v>0</v>
      </c>
      <c r="AX529" s="9">
        <v>0</v>
      </c>
      <c r="AY529" s="31">
        <v>1</v>
      </c>
      <c r="AZ529" s="21">
        <v>2008</v>
      </c>
      <c r="BA529" s="23"/>
      <c r="BB529" s="39">
        <v>0</v>
      </c>
      <c r="BC529" s="39">
        <v>0</v>
      </c>
      <c r="BD529" s="39">
        <v>0.20100000000000001</v>
      </c>
      <c r="BE529" s="59">
        <v>0.79900000000000004</v>
      </c>
      <c r="BF529" s="39" t="s">
        <v>433</v>
      </c>
      <c r="BG529" s="59" t="s">
        <v>433</v>
      </c>
      <c r="BM529" s="57" t="s">
        <v>433</v>
      </c>
      <c r="BN529" s="18" t="s">
        <v>433</v>
      </c>
      <c r="BO529" s="53">
        <f t="shared" si="412"/>
        <v>0.42900000000000005</v>
      </c>
      <c r="BP529" s="54">
        <v>0.57099999999999995</v>
      </c>
      <c r="BQ529">
        <v>0.61499999999999999</v>
      </c>
      <c r="BR529" s="54">
        <f t="shared" si="413"/>
        <v>0.38500000000000001</v>
      </c>
      <c r="BT529" s="18"/>
      <c r="BU529">
        <f t="shared" si="414"/>
        <v>0.47399999999999998</v>
      </c>
      <c r="BV529" s="18">
        <v>0.52600000000000002</v>
      </c>
      <c r="BW529" s="18" t="s">
        <v>279</v>
      </c>
      <c r="CD529" s="18"/>
      <c r="CG529" s="18"/>
      <c r="CJ529" s="25">
        <v>37.829000000000001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 s="18">
        <v>0</v>
      </c>
      <c r="CS529">
        <v>0</v>
      </c>
      <c r="CT529">
        <v>0</v>
      </c>
      <c r="CU529">
        <v>1</v>
      </c>
      <c r="CV529" s="18">
        <v>0</v>
      </c>
      <c r="CW529">
        <v>0</v>
      </c>
      <c r="CX529">
        <v>0</v>
      </c>
      <c r="CY529">
        <v>0</v>
      </c>
      <c r="CZ529">
        <v>0</v>
      </c>
      <c r="DA529" s="18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0</v>
      </c>
      <c r="DK529">
        <v>1</v>
      </c>
      <c r="DL529" s="18">
        <v>1</v>
      </c>
      <c r="DN529" s="18"/>
      <c r="DS529" s="43" t="s">
        <v>397</v>
      </c>
    </row>
    <row r="530" spans="1:123" x14ac:dyDescent="0.25">
      <c r="A530">
        <v>529</v>
      </c>
      <c r="B530">
        <v>34</v>
      </c>
      <c r="C530" s="25" t="s">
        <v>669</v>
      </c>
      <c r="D530" s="12">
        <v>10.833235364008504</v>
      </c>
      <c r="E530" s="14">
        <v>0.18055392273347506</v>
      </c>
      <c r="F530" s="7">
        <v>60</v>
      </c>
      <c r="G530" s="7">
        <f t="shared" si="405"/>
        <v>10.652681441275028</v>
      </c>
      <c r="H530" s="16">
        <f t="shared" si="406"/>
        <v>11.013789286741979</v>
      </c>
      <c r="I530" s="11">
        <f t="shared" si="407"/>
        <v>0.27619286653212893</v>
      </c>
      <c r="J530" s="39">
        <f t="shared" si="408"/>
        <v>4.6032144422021486E-3</v>
      </c>
      <c r="K530" s="39">
        <f t="shared" si="409"/>
        <v>217.23949917084599</v>
      </c>
      <c r="L530" s="39">
        <f t="shared" si="410"/>
        <v>0.2715896520899268</v>
      </c>
      <c r="M530" s="39">
        <f t="shared" si="411"/>
        <v>0.28079608097433106</v>
      </c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>
        <v>0</v>
      </c>
      <c r="AB530" s="9">
        <v>1</v>
      </c>
      <c r="AC530" s="8">
        <v>0</v>
      </c>
      <c r="AD530" s="9">
        <v>0</v>
      </c>
      <c r="AE530" s="9">
        <v>1</v>
      </c>
      <c r="AF530" s="9">
        <v>0</v>
      </c>
      <c r="AG530" s="9">
        <v>0</v>
      </c>
      <c r="AH530" s="8">
        <v>43611</v>
      </c>
      <c r="AI530" s="9">
        <v>17</v>
      </c>
      <c r="AJ530" s="9">
        <f t="shared" si="385"/>
        <v>43593</v>
      </c>
      <c r="AL530" s="7">
        <v>16</v>
      </c>
      <c r="AM530" s="7" t="s">
        <v>433</v>
      </c>
      <c r="AN530" s="9">
        <v>0</v>
      </c>
      <c r="AO530" s="9">
        <v>1</v>
      </c>
      <c r="AP530" s="9">
        <v>0</v>
      </c>
      <c r="AQ530" s="9">
        <v>0</v>
      </c>
      <c r="AR530" s="9">
        <v>0</v>
      </c>
      <c r="AS530" s="9">
        <v>1</v>
      </c>
      <c r="AT530" s="8">
        <v>1</v>
      </c>
      <c r="AU530" s="9">
        <v>0</v>
      </c>
      <c r="AV530" s="31">
        <v>0</v>
      </c>
      <c r="AW530" s="9">
        <v>0</v>
      </c>
      <c r="AX530" s="9">
        <v>0</v>
      </c>
      <c r="AY530" s="31">
        <v>1</v>
      </c>
      <c r="AZ530" s="21">
        <v>2008</v>
      </c>
      <c r="BA530" s="23"/>
      <c r="BB530" s="39">
        <v>0</v>
      </c>
      <c r="BC530" s="39">
        <v>0</v>
      </c>
      <c r="BD530" s="39">
        <v>0.20100000000000001</v>
      </c>
      <c r="BE530" s="59">
        <v>0.79900000000000004</v>
      </c>
      <c r="BF530" s="39" t="s">
        <v>433</v>
      </c>
      <c r="BG530" s="59" t="s">
        <v>433</v>
      </c>
      <c r="BM530" s="57" t="s">
        <v>433</v>
      </c>
      <c r="BN530" s="18" t="s">
        <v>433</v>
      </c>
      <c r="BO530" s="53">
        <f t="shared" si="412"/>
        <v>0.42900000000000005</v>
      </c>
      <c r="BP530" s="54">
        <v>0.57099999999999995</v>
      </c>
      <c r="BQ530">
        <v>0.61499999999999999</v>
      </c>
      <c r="BR530" s="54">
        <f t="shared" si="413"/>
        <v>0.38500000000000001</v>
      </c>
      <c r="BT530" s="18"/>
      <c r="BU530">
        <f t="shared" si="414"/>
        <v>0.47399999999999998</v>
      </c>
      <c r="BV530" s="18">
        <v>0.52600000000000002</v>
      </c>
      <c r="BW530" s="18" t="s">
        <v>279</v>
      </c>
      <c r="CD530" s="18"/>
      <c r="CG530" s="18"/>
      <c r="CJ530" s="25">
        <v>37.829000000000001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 s="18">
        <v>0</v>
      </c>
      <c r="CS530">
        <v>0</v>
      </c>
      <c r="CT530">
        <v>0</v>
      </c>
      <c r="CU530">
        <v>1</v>
      </c>
      <c r="CV530" s="18">
        <v>0</v>
      </c>
      <c r="CW530">
        <v>0</v>
      </c>
      <c r="CX530">
        <v>0</v>
      </c>
      <c r="CY530">
        <v>0</v>
      </c>
      <c r="CZ530">
        <v>0</v>
      </c>
      <c r="DA530" s="18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0</v>
      </c>
      <c r="DK530">
        <v>1</v>
      </c>
      <c r="DL530" s="18">
        <v>1</v>
      </c>
      <c r="DN530" s="18"/>
      <c r="DS530" s="43" t="s">
        <v>397</v>
      </c>
    </row>
    <row r="531" spans="1:123" x14ac:dyDescent="0.25">
      <c r="A531">
        <v>530</v>
      </c>
      <c r="B531">
        <v>34</v>
      </c>
      <c r="C531" s="25" t="s">
        <v>669</v>
      </c>
      <c r="D531" s="12">
        <v>14.455231422595972</v>
      </c>
      <c r="E531" s="14">
        <v>0.19417475045278168</v>
      </c>
      <c r="F531" s="7">
        <v>74.444444444444457</v>
      </c>
      <c r="G531" s="7">
        <f t="shared" si="405"/>
        <v>14.261056672143191</v>
      </c>
      <c r="H531" s="16">
        <f t="shared" si="406"/>
        <v>14.649406173048753</v>
      </c>
      <c r="I531" s="11">
        <f t="shared" si="407"/>
        <v>0.33584348060361058</v>
      </c>
      <c r="J531" s="39">
        <f t="shared" si="408"/>
        <v>4.5113303364664112E-3</v>
      </c>
      <c r="K531" s="39">
        <f t="shared" si="409"/>
        <v>221.66410469140459</v>
      </c>
      <c r="L531" s="39">
        <f t="shared" si="410"/>
        <v>0.33133215026714419</v>
      </c>
      <c r="M531" s="39">
        <f t="shared" si="411"/>
        <v>0.34035481094007697</v>
      </c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>
        <v>0</v>
      </c>
      <c r="AB531" s="9">
        <v>1</v>
      </c>
      <c r="AC531" s="8">
        <v>0</v>
      </c>
      <c r="AD531" s="9">
        <v>0</v>
      </c>
      <c r="AE531" s="9">
        <v>1</v>
      </c>
      <c r="AF531" s="9">
        <v>0</v>
      </c>
      <c r="AG531" s="9">
        <v>0</v>
      </c>
      <c r="AH531" s="8">
        <v>43611</v>
      </c>
      <c r="AI531" s="9">
        <v>17</v>
      </c>
      <c r="AJ531" s="9">
        <f t="shared" si="385"/>
        <v>43593</v>
      </c>
      <c r="AL531" s="7">
        <v>18</v>
      </c>
      <c r="AM531" s="7" t="s">
        <v>433</v>
      </c>
      <c r="AN531" s="9">
        <v>0</v>
      </c>
      <c r="AO531" s="9">
        <v>1</v>
      </c>
      <c r="AP531" s="9">
        <v>0</v>
      </c>
      <c r="AQ531" s="9">
        <v>0</v>
      </c>
      <c r="AR531" s="9">
        <v>0</v>
      </c>
      <c r="AS531" s="9">
        <v>1</v>
      </c>
      <c r="AT531" s="8">
        <v>1</v>
      </c>
      <c r="AU531" s="9">
        <v>0</v>
      </c>
      <c r="AV531" s="31">
        <v>0</v>
      </c>
      <c r="AW531" s="9">
        <v>0</v>
      </c>
      <c r="AX531" s="9">
        <v>0</v>
      </c>
      <c r="AY531" s="31">
        <v>1</v>
      </c>
      <c r="AZ531" s="21">
        <v>2008</v>
      </c>
      <c r="BA531" s="23"/>
      <c r="BB531" s="39">
        <v>0</v>
      </c>
      <c r="BC531" s="39">
        <v>0</v>
      </c>
      <c r="BD531" s="39">
        <v>0.20100000000000001</v>
      </c>
      <c r="BE531" s="59">
        <v>0.79900000000000004</v>
      </c>
      <c r="BF531" s="39" t="s">
        <v>433</v>
      </c>
      <c r="BG531" s="59" t="s">
        <v>433</v>
      </c>
      <c r="BM531" s="57" t="s">
        <v>433</v>
      </c>
      <c r="BN531" s="18" t="s">
        <v>433</v>
      </c>
      <c r="BO531" s="53">
        <f t="shared" si="412"/>
        <v>0.42900000000000005</v>
      </c>
      <c r="BP531" s="54">
        <v>0.57099999999999995</v>
      </c>
      <c r="BQ531">
        <v>0.61499999999999999</v>
      </c>
      <c r="BR531" s="54">
        <f t="shared" si="413"/>
        <v>0.38500000000000001</v>
      </c>
      <c r="BT531" s="18"/>
      <c r="BU531">
        <f t="shared" si="414"/>
        <v>0.47399999999999998</v>
      </c>
      <c r="BV531" s="18">
        <v>0.52600000000000002</v>
      </c>
      <c r="BW531" s="18" t="s">
        <v>279</v>
      </c>
      <c r="CD531" s="18"/>
      <c r="CG531" s="18"/>
      <c r="CJ531" s="25">
        <v>37.829000000000001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 s="18">
        <v>0</v>
      </c>
      <c r="CS531">
        <v>0</v>
      </c>
      <c r="CT531">
        <v>0</v>
      </c>
      <c r="CU531">
        <v>1</v>
      </c>
      <c r="CV531" s="18">
        <v>0</v>
      </c>
      <c r="CW531">
        <v>0</v>
      </c>
      <c r="CX531">
        <v>0</v>
      </c>
      <c r="CY531">
        <v>0</v>
      </c>
      <c r="CZ531">
        <v>0</v>
      </c>
      <c r="DA531" s="18">
        <v>0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0</v>
      </c>
      <c r="DK531">
        <v>1</v>
      </c>
      <c r="DL531" s="18">
        <v>1</v>
      </c>
      <c r="DN531" s="18"/>
      <c r="DS531" s="43" t="s">
        <v>397</v>
      </c>
    </row>
    <row r="532" spans="1:123" x14ac:dyDescent="0.25">
      <c r="A532">
        <v>531</v>
      </c>
      <c r="B532">
        <v>34</v>
      </c>
      <c r="C532" s="25" t="s">
        <v>669</v>
      </c>
      <c r="D532" s="12">
        <v>11.924519847066067</v>
      </c>
      <c r="E532" s="14">
        <v>0.42805968681775625</v>
      </c>
      <c r="F532" s="7">
        <v>27.857142857142858</v>
      </c>
      <c r="G532" s="7">
        <f t="shared" si="405"/>
        <v>11.496460160248311</v>
      </c>
      <c r="H532" s="16">
        <f t="shared" si="406"/>
        <v>12.352579533883823</v>
      </c>
      <c r="I532" s="11">
        <f t="shared" si="407"/>
        <v>0.13839588612814366</v>
      </c>
      <c r="J532" s="39">
        <f t="shared" si="408"/>
        <v>4.9680574507538749E-3</v>
      </c>
      <c r="K532" s="39">
        <f t="shared" si="409"/>
        <v>201.28591706367155</v>
      </c>
      <c r="L532" s="39">
        <f t="shared" si="410"/>
        <v>0.13342782867738978</v>
      </c>
      <c r="M532" s="39">
        <f t="shared" si="411"/>
        <v>0.14336394357889753</v>
      </c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>
        <v>0</v>
      </c>
      <c r="AB532" s="9">
        <v>1</v>
      </c>
      <c r="AC532" s="8">
        <v>0</v>
      </c>
      <c r="AD532" s="9">
        <v>0</v>
      </c>
      <c r="AE532" s="9">
        <v>1</v>
      </c>
      <c r="AF532" s="9">
        <v>0</v>
      </c>
      <c r="AG532" s="9">
        <v>0</v>
      </c>
      <c r="AH532" s="8">
        <v>39756</v>
      </c>
      <c r="AI532" s="9">
        <v>15</v>
      </c>
      <c r="AJ532" s="9">
        <f t="shared" si="385"/>
        <v>39740</v>
      </c>
      <c r="AL532" s="7">
        <v>16</v>
      </c>
      <c r="AM532" s="7" t="s">
        <v>433</v>
      </c>
      <c r="AN532" s="9">
        <v>0</v>
      </c>
      <c r="AO532" s="9">
        <v>1</v>
      </c>
      <c r="AP532" s="9">
        <v>0</v>
      </c>
      <c r="AQ532" s="9">
        <v>0</v>
      </c>
      <c r="AR532" s="9">
        <v>0</v>
      </c>
      <c r="AS532" s="9">
        <v>1</v>
      </c>
      <c r="AT532" s="8">
        <v>1</v>
      </c>
      <c r="AU532" s="9">
        <v>0</v>
      </c>
      <c r="AV532" s="31">
        <v>0</v>
      </c>
      <c r="AW532" s="9">
        <v>0</v>
      </c>
      <c r="AX532" s="9">
        <v>0</v>
      </c>
      <c r="AY532" s="31">
        <v>1</v>
      </c>
      <c r="AZ532" s="21">
        <v>2008</v>
      </c>
      <c r="BA532" s="23"/>
      <c r="BB532" s="39">
        <v>0</v>
      </c>
      <c r="BC532" s="39">
        <v>0</v>
      </c>
      <c r="BD532" s="39">
        <v>0.20100000000000001</v>
      </c>
      <c r="BE532" s="59">
        <v>0.79900000000000004</v>
      </c>
      <c r="BF532" s="39" t="s">
        <v>433</v>
      </c>
      <c r="BG532" s="59" t="s">
        <v>433</v>
      </c>
      <c r="BM532" s="57" t="s">
        <v>433</v>
      </c>
      <c r="BN532" s="18" t="s">
        <v>433</v>
      </c>
      <c r="BO532" s="53">
        <f t="shared" si="412"/>
        <v>0.42900000000000005</v>
      </c>
      <c r="BP532" s="54">
        <v>0.57099999999999995</v>
      </c>
      <c r="BQ532">
        <v>0.61499999999999999</v>
      </c>
      <c r="BR532" s="54">
        <f t="shared" si="413"/>
        <v>0.38500000000000001</v>
      </c>
      <c r="BT532" s="18"/>
      <c r="BU532">
        <f t="shared" si="414"/>
        <v>0.47399999999999998</v>
      </c>
      <c r="BV532" s="18">
        <v>0.52600000000000002</v>
      </c>
      <c r="BW532" s="18" t="s">
        <v>279</v>
      </c>
      <c r="CD532" s="18"/>
      <c r="CG532" s="18"/>
      <c r="CJ532" s="25">
        <v>37.829000000000001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 s="18">
        <v>1</v>
      </c>
      <c r="CS532">
        <v>0</v>
      </c>
      <c r="CT532">
        <v>1</v>
      </c>
      <c r="CU532">
        <v>0</v>
      </c>
      <c r="CV532" s="18">
        <v>0</v>
      </c>
      <c r="CW532">
        <v>0</v>
      </c>
      <c r="CX532">
        <v>1</v>
      </c>
      <c r="CY532">
        <v>0</v>
      </c>
      <c r="CZ532">
        <v>0</v>
      </c>
      <c r="DA532" s="18">
        <v>0</v>
      </c>
      <c r="DB532">
        <v>1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1</v>
      </c>
      <c r="DJ532">
        <v>0</v>
      </c>
      <c r="DK532">
        <v>1</v>
      </c>
      <c r="DL532" s="18">
        <v>1</v>
      </c>
      <c r="DN532" s="18"/>
      <c r="DS532" s="43" t="s">
        <v>397</v>
      </c>
    </row>
    <row r="533" spans="1:123" x14ac:dyDescent="0.25">
      <c r="A533">
        <v>532</v>
      </c>
      <c r="B533">
        <v>34</v>
      </c>
      <c r="C533" s="25" t="s">
        <v>669</v>
      </c>
      <c r="D533" s="12">
        <v>14.455231422595972</v>
      </c>
      <c r="E533" s="14">
        <v>0.35105562026304504</v>
      </c>
      <c r="F533" s="7">
        <v>41.17647058823529</v>
      </c>
      <c r="G533" s="7">
        <f t="shared" si="405"/>
        <v>14.104175802332927</v>
      </c>
      <c r="H533" s="16">
        <f t="shared" si="406"/>
        <v>14.806287042859017</v>
      </c>
      <c r="I533" s="11">
        <f t="shared" si="407"/>
        <v>0.20228459842864593</v>
      </c>
      <c r="J533" s="39">
        <f t="shared" si="408"/>
        <v>4.912625961838544E-3</v>
      </c>
      <c r="K533" s="39">
        <f t="shared" si="409"/>
        <v>203.55712154111387</v>
      </c>
      <c r="L533" s="39">
        <f t="shared" si="410"/>
        <v>0.19737197246680738</v>
      </c>
      <c r="M533" s="39">
        <f t="shared" si="411"/>
        <v>0.20719722439048449</v>
      </c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>
        <v>0</v>
      </c>
      <c r="AB533" s="9">
        <v>1</v>
      </c>
      <c r="AC533" s="8">
        <v>0</v>
      </c>
      <c r="AD533" s="9">
        <v>0</v>
      </c>
      <c r="AE533" s="9">
        <v>1</v>
      </c>
      <c r="AF533" s="9">
        <v>0</v>
      </c>
      <c r="AG533" s="9">
        <v>0</v>
      </c>
      <c r="AH533" s="8">
        <v>39756</v>
      </c>
      <c r="AI533" s="9">
        <v>15</v>
      </c>
      <c r="AJ533" s="9">
        <f t="shared" si="385"/>
        <v>39740</v>
      </c>
      <c r="AL533" s="7">
        <v>18</v>
      </c>
      <c r="AM533" s="7" t="s">
        <v>433</v>
      </c>
      <c r="AN533" s="9">
        <v>0</v>
      </c>
      <c r="AO533" s="9">
        <v>1</v>
      </c>
      <c r="AP533" s="9">
        <v>0</v>
      </c>
      <c r="AQ533" s="9">
        <v>0</v>
      </c>
      <c r="AR533" s="9">
        <v>0</v>
      </c>
      <c r="AS533" s="9">
        <v>1</v>
      </c>
      <c r="AT533" s="8">
        <v>1</v>
      </c>
      <c r="AU533" s="9">
        <v>0</v>
      </c>
      <c r="AV533" s="31">
        <v>0</v>
      </c>
      <c r="AW533" s="9">
        <v>0</v>
      </c>
      <c r="AX533" s="9">
        <v>0</v>
      </c>
      <c r="AY533" s="31">
        <v>1</v>
      </c>
      <c r="AZ533" s="21">
        <v>2008</v>
      </c>
      <c r="BA533" s="23"/>
      <c r="BB533" s="39">
        <v>0</v>
      </c>
      <c r="BC533" s="39">
        <v>0</v>
      </c>
      <c r="BD533" s="39">
        <v>0.20100000000000001</v>
      </c>
      <c r="BE533" s="59">
        <v>0.79900000000000004</v>
      </c>
      <c r="BF533" s="39" t="s">
        <v>433</v>
      </c>
      <c r="BG533" s="59" t="s">
        <v>433</v>
      </c>
      <c r="BM533" s="57" t="s">
        <v>433</v>
      </c>
      <c r="BN533" s="18" t="s">
        <v>433</v>
      </c>
      <c r="BO533" s="53">
        <f t="shared" si="412"/>
        <v>0.42900000000000005</v>
      </c>
      <c r="BP533" s="54">
        <v>0.57099999999999995</v>
      </c>
      <c r="BQ533">
        <v>0.61499999999999999</v>
      </c>
      <c r="BR533" s="54">
        <f t="shared" si="413"/>
        <v>0.38500000000000001</v>
      </c>
      <c r="BT533" s="18"/>
      <c r="BU533">
        <f t="shared" si="414"/>
        <v>0.47399999999999998</v>
      </c>
      <c r="BV533" s="18">
        <v>0.52600000000000002</v>
      </c>
      <c r="BW533" s="18" t="s">
        <v>279</v>
      </c>
      <c r="CD533" s="18"/>
      <c r="CG533" s="18"/>
      <c r="CJ533" s="25">
        <v>37.829000000000001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 s="18">
        <v>1</v>
      </c>
      <c r="CS533">
        <v>0</v>
      </c>
      <c r="CT533">
        <v>1</v>
      </c>
      <c r="CU533">
        <v>0</v>
      </c>
      <c r="CV533" s="18">
        <v>0</v>
      </c>
      <c r="CW533">
        <v>0</v>
      </c>
      <c r="CX533">
        <v>1</v>
      </c>
      <c r="CY533">
        <v>0</v>
      </c>
      <c r="CZ533">
        <v>0</v>
      </c>
      <c r="DA533" s="18">
        <v>0</v>
      </c>
      <c r="DB533">
        <v>1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1</v>
      </c>
      <c r="DJ533">
        <v>0</v>
      </c>
      <c r="DK533">
        <v>1</v>
      </c>
      <c r="DL533" s="18">
        <v>1</v>
      </c>
      <c r="DN533" s="18"/>
      <c r="DS533" s="43" t="s">
        <v>397</v>
      </c>
    </row>
    <row r="534" spans="1:123" x14ac:dyDescent="0.25">
      <c r="A534">
        <v>533</v>
      </c>
      <c r="B534">
        <v>34</v>
      </c>
      <c r="C534" s="25" t="s">
        <v>669</v>
      </c>
      <c r="D534" s="12">
        <v>10.123689764089844</v>
      </c>
      <c r="E534" s="14">
        <v>1.5483290227431525</v>
      </c>
      <c r="F534" s="7">
        <v>6.5384615384615392</v>
      </c>
      <c r="G534" s="7">
        <f t="shared" si="405"/>
        <v>8.5753607413466924</v>
      </c>
      <c r="H534" s="16">
        <f t="shared" si="406"/>
        <v>11.672018786832997</v>
      </c>
      <c r="I534" s="11">
        <f t="shared" si="407"/>
        <v>0.10494498983487337</v>
      </c>
      <c r="J534" s="39">
        <f t="shared" si="408"/>
        <v>1.6050410210039456E-2</v>
      </c>
      <c r="K534" s="39">
        <f t="shared" si="409"/>
        <v>62.303703576031019</v>
      </c>
      <c r="L534" s="39">
        <f t="shared" si="410"/>
        <v>8.8894579624833908E-2</v>
      </c>
      <c r="M534" s="39">
        <f t="shared" si="411"/>
        <v>0.12099540004491283</v>
      </c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>
        <v>0</v>
      </c>
      <c r="AB534" s="9">
        <v>1</v>
      </c>
      <c r="AC534" s="8">
        <v>0</v>
      </c>
      <c r="AD534" s="9">
        <v>0</v>
      </c>
      <c r="AE534" s="9">
        <v>1</v>
      </c>
      <c r="AF534" s="9">
        <v>0</v>
      </c>
      <c r="AG534" s="9">
        <v>0</v>
      </c>
      <c r="AH534" s="8">
        <v>3855</v>
      </c>
      <c r="AI534" s="9">
        <v>15</v>
      </c>
      <c r="AJ534" s="9">
        <f t="shared" si="385"/>
        <v>3839</v>
      </c>
      <c r="AL534" s="7">
        <v>16</v>
      </c>
      <c r="AM534" s="7" t="s">
        <v>433</v>
      </c>
      <c r="AN534" s="9">
        <v>0</v>
      </c>
      <c r="AO534" s="9">
        <v>1</v>
      </c>
      <c r="AP534" s="9">
        <v>0</v>
      </c>
      <c r="AQ534" s="9">
        <v>0</v>
      </c>
      <c r="AR534" s="9">
        <v>0</v>
      </c>
      <c r="AS534" s="9">
        <v>1</v>
      </c>
      <c r="AT534" s="8">
        <v>1</v>
      </c>
      <c r="AU534" s="9">
        <v>0</v>
      </c>
      <c r="AV534" s="31">
        <v>0</v>
      </c>
      <c r="AW534" s="9">
        <v>0</v>
      </c>
      <c r="AX534" s="9">
        <v>0</v>
      </c>
      <c r="AY534" s="31">
        <v>1</v>
      </c>
      <c r="AZ534" s="21">
        <v>2008</v>
      </c>
      <c r="BA534" s="23"/>
      <c r="BB534" s="39">
        <v>0</v>
      </c>
      <c r="BC534" s="39">
        <v>0</v>
      </c>
      <c r="BD534" s="39">
        <v>0.20100000000000001</v>
      </c>
      <c r="BE534" s="59">
        <v>0.79900000000000004</v>
      </c>
      <c r="BF534" s="39" t="s">
        <v>433</v>
      </c>
      <c r="BG534" s="59" t="s">
        <v>433</v>
      </c>
      <c r="BM534" s="57" t="s">
        <v>433</v>
      </c>
      <c r="BN534" s="18" t="s">
        <v>433</v>
      </c>
      <c r="BO534" s="53">
        <f t="shared" si="412"/>
        <v>0.42900000000000005</v>
      </c>
      <c r="BP534" s="54">
        <v>0.57099999999999995</v>
      </c>
      <c r="BQ534">
        <v>0.61499999999999999</v>
      </c>
      <c r="BR534" s="54">
        <f t="shared" si="413"/>
        <v>0.38500000000000001</v>
      </c>
      <c r="BT534" s="18"/>
      <c r="BU534">
        <f t="shared" si="414"/>
        <v>0.47399999999999998</v>
      </c>
      <c r="BV534" s="18">
        <v>0.52600000000000002</v>
      </c>
      <c r="BW534" s="18" t="s">
        <v>279</v>
      </c>
      <c r="CD534" s="18"/>
      <c r="CG534" s="18"/>
      <c r="CJ534" s="25">
        <v>37.829000000000001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 s="18">
        <v>1</v>
      </c>
      <c r="CS534">
        <v>0</v>
      </c>
      <c r="CT534">
        <v>1</v>
      </c>
      <c r="CU534">
        <v>0</v>
      </c>
      <c r="CV534" s="18">
        <v>0</v>
      </c>
      <c r="CW534">
        <v>0</v>
      </c>
      <c r="CX534">
        <v>1</v>
      </c>
      <c r="CY534">
        <v>0</v>
      </c>
      <c r="CZ534">
        <v>0</v>
      </c>
      <c r="DA534" s="18">
        <v>0</v>
      </c>
      <c r="DB534">
        <v>1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0</v>
      </c>
      <c r="DK534">
        <v>1</v>
      </c>
      <c r="DL534" s="18">
        <v>1</v>
      </c>
      <c r="DN534" s="18"/>
      <c r="DS534" s="43" t="s">
        <v>397</v>
      </c>
    </row>
    <row r="535" spans="1:123" x14ac:dyDescent="0.25">
      <c r="A535">
        <v>534</v>
      </c>
      <c r="B535">
        <v>34</v>
      </c>
      <c r="C535" s="25" t="s">
        <v>669</v>
      </c>
      <c r="D535" s="12">
        <v>15.758369027902264</v>
      </c>
      <c r="E535" s="14">
        <v>0.88061473979453819</v>
      </c>
      <c r="F535" s="7">
        <v>17.894736842105264</v>
      </c>
      <c r="G535" s="7">
        <f t="shared" si="405"/>
        <v>14.877754288107726</v>
      </c>
      <c r="H535" s="16">
        <f t="shared" si="406"/>
        <v>16.638983767696804</v>
      </c>
      <c r="I535" s="11">
        <f t="shared" si="407"/>
        <v>0.27747207748426905</v>
      </c>
      <c r="J535" s="39">
        <f t="shared" si="408"/>
        <v>1.5505792565297388E-2</v>
      </c>
      <c r="K535" s="39">
        <f t="shared" si="409"/>
        <v>64.492027465789903</v>
      </c>
      <c r="L535" s="39">
        <f t="shared" si="410"/>
        <v>0.26196628491897167</v>
      </c>
      <c r="M535" s="39">
        <f t="shared" si="411"/>
        <v>0.29297787004956644</v>
      </c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>
        <v>0</v>
      </c>
      <c r="AB535" s="9">
        <v>1</v>
      </c>
      <c r="AC535" s="8">
        <v>0</v>
      </c>
      <c r="AD535" s="9">
        <v>0</v>
      </c>
      <c r="AE535" s="9">
        <v>1</v>
      </c>
      <c r="AF535" s="9">
        <v>0</v>
      </c>
      <c r="AG535" s="9">
        <v>0</v>
      </c>
      <c r="AH535" s="8">
        <v>3855</v>
      </c>
      <c r="AI535" s="9">
        <v>15</v>
      </c>
      <c r="AJ535" s="9">
        <f t="shared" si="385"/>
        <v>3839</v>
      </c>
      <c r="AL535" s="7">
        <v>18</v>
      </c>
      <c r="AM535" s="7" t="s">
        <v>433</v>
      </c>
      <c r="AN535" s="9">
        <v>0</v>
      </c>
      <c r="AO535" s="9">
        <v>1</v>
      </c>
      <c r="AP535" s="9">
        <v>0</v>
      </c>
      <c r="AQ535" s="9">
        <v>0</v>
      </c>
      <c r="AR535" s="9">
        <v>0</v>
      </c>
      <c r="AS535" s="9">
        <v>1</v>
      </c>
      <c r="AT535" s="8">
        <v>1</v>
      </c>
      <c r="AU535" s="9">
        <v>0</v>
      </c>
      <c r="AV535" s="31">
        <v>0</v>
      </c>
      <c r="AW535" s="9">
        <v>0</v>
      </c>
      <c r="AX535" s="9">
        <v>0</v>
      </c>
      <c r="AY535" s="31">
        <v>1</v>
      </c>
      <c r="AZ535" s="21">
        <v>2008</v>
      </c>
      <c r="BA535" s="23"/>
      <c r="BB535" s="39">
        <v>0</v>
      </c>
      <c r="BC535" s="39">
        <v>0</v>
      </c>
      <c r="BD535" s="39">
        <v>0.20100000000000001</v>
      </c>
      <c r="BE535" s="59">
        <v>0.79900000000000004</v>
      </c>
      <c r="BF535" s="39" t="s">
        <v>433</v>
      </c>
      <c r="BG535" s="59" t="s">
        <v>433</v>
      </c>
      <c r="BM535" s="57" t="s">
        <v>433</v>
      </c>
      <c r="BN535" s="18" t="s">
        <v>433</v>
      </c>
      <c r="BO535" s="53">
        <f t="shared" si="412"/>
        <v>0.42900000000000005</v>
      </c>
      <c r="BP535" s="54">
        <v>0.57099999999999995</v>
      </c>
      <c r="BQ535">
        <v>0.61499999999999999</v>
      </c>
      <c r="BR535" s="54">
        <f t="shared" si="413"/>
        <v>0.38500000000000001</v>
      </c>
      <c r="BT535" s="18"/>
      <c r="BU535">
        <f t="shared" si="414"/>
        <v>0.47399999999999998</v>
      </c>
      <c r="BV535" s="18">
        <v>0.52600000000000002</v>
      </c>
      <c r="BW535" s="18" t="s">
        <v>279</v>
      </c>
      <c r="CD535" s="18"/>
      <c r="CG535" s="18"/>
      <c r="CJ535" s="25">
        <v>37.829000000000001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 s="18">
        <v>1</v>
      </c>
      <c r="CS535">
        <v>0</v>
      </c>
      <c r="CT535">
        <v>1</v>
      </c>
      <c r="CU535">
        <v>0</v>
      </c>
      <c r="CV535" s="18">
        <v>0</v>
      </c>
      <c r="CW535">
        <v>0</v>
      </c>
      <c r="CX535">
        <v>1</v>
      </c>
      <c r="CY535">
        <v>0</v>
      </c>
      <c r="CZ535">
        <v>0</v>
      </c>
      <c r="DA535" s="18">
        <v>0</v>
      </c>
      <c r="DB535">
        <v>1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0</v>
      </c>
      <c r="DK535">
        <v>1</v>
      </c>
      <c r="DL535" s="18">
        <v>1</v>
      </c>
      <c r="DN535" s="18"/>
      <c r="DS535" s="43" t="s">
        <v>397</v>
      </c>
    </row>
    <row r="536" spans="1:123" x14ac:dyDescent="0.25">
      <c r="A536">
        <v>535</v>
      </c>
      <c r="B536">
        <v>34</v>
      </c>
      <c r="C536" s="25" t="s">
        <v>669</v>
      </c>
      <c r="D536" s="12">
        <v>10.833235364008504</v>
      </c>
      <c r="E536" s="14">
        <v>0.27083088410021261</v>
      </c>
      <c r="F536" s="7">
        <v>40</v>
      </c>
      <c r="G536" s="7">
        <f t="shared" si="405"/>
        <v>10.562404479908292</v>
      </c>
      <c r="H536" s="16">
        <f t="shared" si="406"/>
        <v>11.104066248108715</v>
      </c>
      <c r="I536" s="11">
        <f t="shared" si="407"/>
        <v>0.28075187769348076</v>
      </c>
      <c r="J536" s="39">
        <f t="shared" si="408"/>
        <v>7.0187969423370199E-3</v>
      </c>
      <c r="K536" s="39">
        <f t="shared" si="409"/>
        <v>142.47455913249917</v>
      </c>
      <c r="L536" s="39">
        <f t="shared" si="410"/>
        <v>0.27373308075114372</v>
      </c>
      <c r="M536" s="39">
        <f t="shared" si="411"/>
        <v>0.28777067463581779</v>
      </c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>
        <v>0</v>
      </c>
      <c r="AB536" s="9">
        <v>1</v>
      </c>
      <c r="AC536" s="8">
        <v>0</v>
      </c>
      <c r="AD536" s="9">
        <v>0</v>
      </c>
      <c r="AE536" s="9">
        <v>1</v>
      </c>
      <c r="AF536" s="9">
        <v>0</v>
      </c>
      <c r="AG536" s="9">
        <v>0</v>
      </c>
      <c r="AH536" s="8">
        <v>18716</v>
      </c>
      <c r="AI536" s="9">
        <v>16</v>
      </c>
      <c r="AJ536" s="9">
        <f t="shared" si="385"/>
        <v>18699</v>
      </c>
      <c r="AL536" s="7">
        <v>16</v>
      </c>
      <c r="AM536" s="7" t="s">
        <v>433</v>
      </c>
      <c r="AN536" s="9">
        <v>0</v>
      </c>
      <c r="AO536" s="9">
        <v>1</v>
      </c>
      <c r="AP536" s="9">
        <v>0</v>
      </c>
      <c r="AQ536" s="9">
        <v>0</v>
      </c>
      <c r="AR536" s="9">
        <v>0</v>
      </c>
      <c r="AS536" s="9">
        <v>1</v>
      </c>
      <c r="AT536" s="8">
        <v>1</v>
      </c>
      <c r="AU536" s="9">
        <v>0</v>
      </c>
      <c r="AV536" s="31">
        <v>0</v>
      </c>
      <c r="AW536" s="9">
        <v>0</v>
      </c>
      <c r="AX536" s="9">
        <v>0</v>
      </c>
      <c r="AY536" s="31">
        <v>1</v>
      </c>
      <c r="AZ536" s="21">
        <v>2008</v>
      </c>
      <c r="BA536" s="23"/>
      <c r="BB536" s="39">
        <v>0</v>
      </c>
      <c r="BC536" s="39">
        <v>0</v>
      </c>
      <c r="BD536" s="39">
        <v>0.20100000000000001</v>
      </c>
      <c r="BE536" s="59">
        <v>0.79900000000000004</v>
      </c>
      <c r="BF536" s="39" t="s">
        <v>433</v>
      </c>
      <c r="BG536" s="59" t="s">
        <v>433</v>
      </c>
      <c r="BM536" s="57" t="s">
        <v>433</v>
      </c>
      <c r="BN536" s="18" t="s">
        <v>433</v>
      </c>
      <c r="BO536">
        <v>1</v>
      </c>
      <c r="BP536" s="54">
        <v>0</v>
      </c>
      <c r="BQ536">
        <v>0.61499999999999999</v>
      </c>
      <c r="BR536" s="54">
        <f t="shared" si="413"/>
        <v>0.38500000000000001</v>
      </c>
      <c r="BT536" s="18"/>
      <c r="BU536">
        <f t="shared" si="414"/>
        <v>0.47399999999999998</v>
      </c>
      <c r="BV536" s="18">
        <v>0.52600000000000002</v>
      </c>
      <c r="BW536" s="18" t="s">
        <v>279</v>
      </c>
      <c r="CD536" s="18"/>
      <c r="CG536" s="18"/>
      <c r="CJ536" s="25">
        <v>37.829000000000001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 s="18">
        <v>0</v>
      </c>
      <c r="CS536">
        <v>0</v>
      </c>
      <c r="CT536">
        <v>0</v>
      </c>
      <c r="CU536">
        <v>1</v>
      </c>
      <c r="CV536" s="18">
        <v>0</v>
      </c>
      <c r="CW536">
        <v>0</v>
      </c>
      <c r="CX536">
        <v>0</v>
      </c>
      <c r="CY536">
        <v>0</v>
      </c>
      <c r="CZ536">
        <v>0</v>
      </c>
      <c r="DA536" s="18">
        <v>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1</v>
      </c>
      <c r="DL536" s="18">
        <v>1</v>
      </c>
      <c r="DN536" s="18"/>
      <c r="DS536" s="43" t="s">
        <v>397</v>
      </c>
    </row>
    <row r="537" spans="1:123" x14ac:dyDescent="0.25">
      <c r="A537">
        <v>536</v>
      </c>
      <c r="B537">
        <v>34</v>
      </c>
      <c r="C537" s="25" t="s">
        <v>669</v>
      </c>
      <c r="D537" s="12">
        <v>14.89125293076059</v>
      </c>
      <c r="E537" s="14">
        <v>0.28468571779395241</v>
      </c>
      <c r="F537" s="7">
        <v>52.307692307692314</v>
      </c>
      <c r="G537" s="7">
        <f t="shared" si="405"/>
        <v>14.606567212966638</v>
      </c>
      <c r="H537" s="16">
        <f t="shared" si="406"/>
        <v>15.175938648554542</v>
      </c>
      <c r="I537" s="11">
        <f t="shared" si="407"/>
        <v>0.35727518878461628</v>
      </c>
      <c r="J537" s="39">
        <f t="shared" si="408"/>
        <v>6.83026096205884E-3</v>
      </c>
      <c r="K537" s="39">
        <f t="shared" si="409"/>
        <v>146.40729037365665</v>
      </c>
      <c r="L537" s="39">
        <f t="shared" si="410"/>
        <v>0.35044492782255743</v>
      </c>
      <c r="M537" s="39">
        <f t="shared" si="411"/>
        <v>0.36410544974667514</v>
      </c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>
        <v>0</v>
      </c>
      <c r="AB537" s="9">
        <v>1</v>
      </c>
      <c r="AC537" s="8">
        <v>0</v>
      </c>
      <c r="AD537" s="9">
        <v>0</v>
      </c>
      <c r="AE537" s="9">
        <v>1</v>
      </c>
      <c r="AF537" s="9">
        <v>0</v>
      </c>
      <c r="AG537" s="9">
        <v>0</v>
      </c>
      <c r="AH537" s="8">
        <v>18716</v>
      </c>
      <c r="AI537" s="9">
        <v>16</v>
      </c>
      <c r="AJ537" s="9">
        <f t="shared" si="385"/>
        <v>18699</v>
      </c>
      <c r="AL537" s="7">
        <v>18</v>
      </c>
      <c r="AM537" s="7" t="s">
        <v>433</v>
      </c>
      <c r="AN537" s="9">
        <v>0</v>
      </c>
      <c r="AO537" s="9">
        <v>1</v>
      </c>
      <c r="AP537" s="9">
        <v>0</v>
      </c>
      <c r="AQ537" s="9">
        <v>0</v>
      </c>
      <c r="AR537" s="9">
        <v>0</v>
      </c>
      <c r="AS537" s="9">
        <v>1</v>
      </c>
      <c r="AT537" s="8">
        <v>1</v>
      </c>
      <c r="AU537" s="9">
        <v>0</v>
      </c>
      <c r="AV537" s="31">
        <v>0</v>
      </c>
      <c r="AW537" s="9">
        <v>0</v>
      </c>
      <c r="AX537" s="9">
        <v>0</v>
      </c>
      <c r="AY537" s="31">
        <v>1</v>
      </c>
      <c r="AZ537" s="21">
        <v>2008</v>
      </c>
      <c r="BA537" s="23"/>
      <c r="BB537" s="39">
        <v>0</v>
      </c>
      <c r="BC537" s="39">
        <v>0</v>
      </c>
      <c r="BD537" s="39">
        <v>0.20100000000000001</v>
      </c>
      <c r="BE537" s="59">
        <v>0.79900000000000004</v>
      </c>
      <c r="BF537" s="39" t="s">
        <v>433</v>
      </c>
      <c r="BG537" s="59" t="s">
        <v>433</v>
      </c>
      <c r="BM537" s="57" t="s">
        <v>433</v>
      </c>
      <c r="BN537" s="18" t="s">
        <v>433</v>
      </c>
      <c r="BO537">
        <v>1</v>
      </c>
      <c r="BP537" s="54">
        <v>0</v>
      </c>
      <c r="BQ537">
        <v>0.61499999999999999</v>
      </c>
      <c r="BR537" s="54">
        <f t="shared" si="413"/>
        <v>0.38500000000000001</v>
      </c>
      <c r="BT537" s="18"/>
      <c r="BU537">
        <f t="shared" si="414"/>
        <v>0.47399999999999998</v>
      </c>
      <c r="BV537" s="18">
        <v>0.52600000000000002</v>
      </c>
      <c r="BW537" s="18" t="s">
        <v>279</v>
      </c>
      <c r="CD537" s="18"/>
      <c r="CG537" s="18"/>
      <c r="CJ537" s="25">
        <v>37.829000000000001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 s="18">
        <v>0</v>
      </c>
      <c r="CS537">
        <v>0</v>
      </c>
      <c r="CT537">
        <v>0</v>
      </c>
      <c r="CU537">
        <v>1</v>
      </c>
      <c r="CV537" s="18">
        <v>0</v>
      </c>
      <c r="CW537">
        <v>0</v>
      </c>
      <c r="CX537">
        <v>0</v>
      </c>
      <c r="CY537">
        <v>0</v>
      </c>
      <c r="CZ537">
        <v>0</v>
      </c>
      <c r="DA537" s="18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1</v>
      </c>
      <c r="DL537" s="18">
        <v>1</v>
      </c>
      <c r="DN537" s="18"/>
      <c r="DS537" s="43" t="s">
        <v>397</v>
      </c>
    </row>
    <row r="538" spans="1:123" x14ac:dyDescent="0.25">
      <c r="A538">
        <v>537</v>
      </c>
      <c r="B538">
        <v>34</v>
      </c>
      <c r="C538" s="25" t="s">
        <v>669</v>
      </c>
      <c r="D538" s="12">
        <v>11.193365366583114</v>
      </c>
      <c r="E538" s="14">
        <v>0.2420187106288241</v>
      </c>
      <c r="F538" s="7">
        <v>46.25</v>
      </c>
      <c r="G538" s="7">
        <f t="shared" si="405"/>
        <v>10.951346655954289</v>
      </c>
      <c r="H538" s="16">
        <f t="shared" si="406"/>
        <v>11.435384077211939</v>
      </c>
      <c r="I538" s="11">
        <f t="shared" si="407"/>
        <v>0.28136402135764199</v>
      </c>
      <c r="J538" s="39">
        <f t="shared" si="408"/>
        <v>6.0835464077327985E-3</v>
      </c>
      <c r="K538" s="39">
        <f t="shared" si="409"/>
        <v>164.37780415859072</v>
      </c>
      <c r="L538" s="39">
        <f t="shared" si="410"/>
        <v>0.2752804749499092</v>
      </c>
      <c r="M538" s="39">
        <f t="shared" si="411"/>
        <v>0.28744756776537478</v>
      </c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>
        <v>0</v>
      </c>
      <c r="AB538" s="9">
        <v>1</v>
      </c>
      <c r="AC538" s="8">
        <v>0</v>
      </c>
      <c r="AD538" s="9">
        <v>0</v>
      </c>
      <c r="AE538" s="9">
        <v>1</v>
      </c>
      <c r="AF538" s="9">
        <v>0</v>
      </c>
      <c r="AG538" s="9">
        <v>0</v>
      </c>
      <c r="AH538" s="8">
        <v>24898</v>
      </c>
      <c r="AI538" s="9">
        <v>16</v>
      </c>
      <c r="AJ538" s="9">
        <f t="shared" si="385"/>
        <v>24881</v>
      </c>
      <c r="AL538" s="7">
        <v>16</v>
      </c>
      <c r="AM538" s="7" t="s">
        <v>433</v>
      </c>
      <c r="AN538" s="9">
        <v>0</v>
      </c>
      <c r="AO538" s="9">
        <v>1</v>
      </c>
      <c r="AP538" s="9">
        <v>0</v>
      </c>
      <c r="AQ538" s="9">
        <v>0</v>
      </c>
      <c r="AR538" s="9">
        <v>0</v>
      </c>
      <c r="AS538" s="9">
        <v>1</v>
      </c>
      <c r="AT538" s="8">
        <v>1</v>
      </c>
      <c r="AU538" s="9">
        <v>0</v>
      </c>
      <c r="AV538" s="31">
        <v>0</v>
      </c>
      <c r="AW538" s="9">
        <v>0</v>
      </c>
      <c r="AX538" s="9">
        <v>0</v>
      </c>
      <c r="AY538" s="31">
        <v>1</v>
      </c>
      <c r="AZ538" s="21">
        <v>2008</v>
      </c>
      <c r="BA538" s="23"/>
      <c r="BB538" s="39">
        <v>0</v>
      </c>
      <c r="BC538" s="39">
        <v>0</v>
      </c>
      <c r="BD538" s="39">
        <v>0.20100000000000001</v>
      </c>
      <c r="BE538" s="59">
        <v>0.79900000000000004</v>
      </c>
      <c r="BF538" s="39" t="s">
        <v>433</v>
      </c>
      <c r="BG538" s="59" t="s">
        <v>433</v>
      </c>
      <c r="BM538" s="57" t="s">
        <v>433</v>
      </c>
      <c r="BN538" s="18" t="s">
        <v>433</v>
      </c>
      <c r="BO538">
        <v>0</v>
      </c>
      <c r="BP538" s="54">
        <v>1</v>
      </c>
      <c r="BQ538">
        <v>0.61499999999999999</v>
      </c>
      <c r="BR538" s="54">
        <f t="shared" si="413"/>
        <v>0.38500000000000001</v>
      </c>
      <c r="BT538" s="18"/>
      <c r="BU538">
        <f t="shared" si="414"/>
        <v>0.47399999999999998</v>
      </c>
      <c r="BV538" s="18">
        <v>0.52600000000000002</v>
      </c>
      <c r="BW538" s="18" t="s">
        <v>279</v>
      </c>
      <c r="CD538" s="18"/>
      <c r="CG538" s="18"/>
      <c r="CJ538" s="25">
        <v>37.829000000000001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 s="18">
        <v>0</v>
      </c>
      <c r="CS538">
        <v>0</v>
      </c>
      <c r="CT538">
        <v>0</v>
      </c>
      <c r="CU538">
        <v>1</v>
      </c>
      <c r="CV538" s="18">
        <v>0</v>
      </c>
      <c r="CW538">
        <v>0</v>
      </c>
      <c r="CX538">
        <v>0</v>
      </c>
      <c r="CY538">
        <v>0</v>
      </c>
      <c r="CZ538">
        <v>0</v>
      </c>
      <c r="DA538" s="1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1</v>
      </c>
      <c r="DL538" s="18">
        <v>1</v>
      </c>
      <c r="DN538" s="18"/>
      <c r="DS538" s="43" t="s">
        <v>397</v>
      </c>
    </row>
    <row r="539" spans="1:123" s="69" customFormat="1" x14ac:dyDescent="0.25">
      <c r="A539" s="69">
        <v>538</v>
      </c>
      <c r="B539" s="69">
        <v>34</v>
      </c>
      <c r="C539" s="70" t="s">
        <v>669</v>
      </c>
      <c r="D539" s="71">
        <v>14.891252930760569</v>
      </c>
      <c r="E539" s="72">
        <v>0.25897831183931425</v>
      </c>
      <c r="F539" s="73">
        <v>57.499999999999993</v>
      </c>
      <c r="G539" s="73">
        <f t="shared" si="405"/>
        <v>14.632274618921254</v>
      </c>
      <c r="H539" s="74">
        <f t="shared" si="406"/>
        <v>15.150231242599883</v>
      </c>
      <c r="I539" s="75">
        <f t="shared" si="407"/>
        <v>0.34248494936346119</v>
      </c>
      <c r="J539" s="76">
        <f t="shared" si="408"/>
        <v>5.9562599889297612E-3</v>
      </c>
      <c r="K539" s="76">
        <f t="shared" si="409"/>
        <v>167.89058937296036</v>
      </c>
      <c r="L539" s="76">
        <f t="shared" si="410"/>
        <v>0.33652868937453145</v>
      </c>
      <c r="M539" s="76">
        <f t="shared" si="411"/>
        <v>0.34844120935239092</v>
      </c>
      <c r="N539" s="77"/>
      <c r="O539" s="78"/>
      <c r="P539" s="79"/>
      <c r="Q539" s="79"/>
      <c r="R539" s="78"/>
      <c r="S539" s="79"/>
      <c r="T539" s="79"/>
      <c r="U539" s="78"/>
      <c r="V539" s="79"/>
      <c r="W539" s="79"/>
      <c r="X539" s="79"/>
      <c r="Y539" s="78"/>
      <c r="Z539" s="79"/>
      <c r="AA539" s="78">
        <v>0</v>
      </c>
      <c r="AB539" s="79">
        <v>1</v>
      </c>
      <c r="AC539" s="78">
        <v>0</v>
      </c>
      <c r="AD539" s="79">
        <v>0</v>
      </c>
      <c r="AE539" s="79">
        <v>1</v>
      </c>
      <c r="AF539" s="79">
        <v>0</v>
      </c>
      <c r="AG539" s="79">
        <v>0</v>
      </c>
      <c r="AH539" s="78">
        <v>24898</v>
      </c>
      <c r="AI539" s="79">
        <v>16</v>
      </c>
      <c r="AJ539" s="79">
        <f t="shared" si="385"/>
        <v>24881</v>
      </c>
      <c r="AK539" s="79"/>
      <c r="AL539" s="73">
        <v>18</v>
      </c>
      <c r="AM539" s="73" t="s">
        <v>433</v>
      </c>
      <c r="AN539" s="79">
        <v>0</v>
      </c>
      <c r="AO539" s="79">
        <v>1</v>
      </c>
      <c r="AP539" s="79">
        <v>0</v>
      </c>
      <c r="AQ539" s="79">
        <v>0</v>
      </c>
      <c r="AR539" s="79">
        <v>0</v>
      </c>
      <c r="AS539" s="79">
        <v>1</v>
      </c>
      <c r="AT539" s="78">
        <v>1</v>
      </c>
      <c r="AU539" s="79">
        <v>0</v>
      </c>
      <c r="AV539" s="80">
        <v>0</v>
      </c>
      <c r="AW539" s="79">
        <v>0</v>
      </c>
      <c r="AX539" s="79">
        <v>0</v>
      </c>
      <c r="AY539" s="80">
        <v>1</v>
      </c>
      <c r="AZ539" s="81">
        <v>2008</v>
      </c>
      <c r="BA539" s="82"/>
      <c r="BB539" s="76">
        <v>0</v>
      </c>
      <c r="BC539" s="76">
        <v>0</v>
      </c>
      <c r="BD539" s="76">
        <v>0.20100000000000001</v>
      </c>
      <c r="BE539" s="83">
        <v>0.79900000000000004</v>
      </c>
      <c r="BF539" s="76" t="s">
        <v>433</v>
      </c>
      <c r="BG539" s="83" t="s">
        <v>433</v>
      </c>
      <c r="BH539" s="76"/>
      <c r="BI539" s="76"/>
      <c r="BJ539" s="76"/>
      <c r="BK539" s="76"/>
      <c r="BL539" s="76"/>
      <c r="BM539" s="84" t="s">
        <v>433</v>
      </c>
      <c r="BN539" s="85" t="s">
        <v>433</v>
      </c>
      <c r="BO539" s="69">
        <v>0</v>
      </c>
      <c r="BP539" s="86">
        <v>1</v>
      </c>
      <c r="BQ539" s="69">
        <v>0.61499999999999999</v>
      </c>
      <c r="BR539" s="86">
        <f t="shared" si="413"/>
        <v>0.38500000000000001</v>
      </c>
      <c r="BT539" s="85"/>
      <c r="BU539" s="69">
        <f t="shared" si="414"/>
        <v>0.47399999999999998</v>
      </c>
      <c r="BV539" s="85">
        <v>0.52600000000000002</v>
      </c>
      <c r="BW539" s="85" t="s">
        <v>279</v>
      </c>
      <c r="CD539" s="85"/>
      <c r="CG539" s="85"/>
      <c r="CJ539" s="70">
        <v>37.829000000000001</v>
      </c>
      <c r="CK539" s="69">
        <v>1</v>
      </c>
      <c r="CL539" s="69">
        <v>0</v>
      </c>
      <c r="CM539" s="69">
        <v>0</v>
      </c>
      <c r="CN539" s="69">
        <v>0</v>
      </c>
      <c r="CO539" s="69">
        <v>0</v>
      </c>
      <c r="CP539" s="69">
        <v>0</v>
      </c>
      <c r="CQ539" s="69">
        <v>0</v>
      </c>
      <c r="CR539" s="85">
        <v>0</v>
      </c>
      <c r="CS539" s="69">
        <v>0</v>
      </c>
      <c r="CT539" s="69">
        <v>0</v>
      </c>
      <c r="CU539" s="69">
        <v>1</v>
      </c>
      <c r="CV539" s="85">
        <v>0</v>
      </c>
      <c r="CW539" s="69">
        <v>0</v>
      </c>
      <c r="CX539" s="69">
        <v>0</v>
      </c>
      <c r="CY539" s="69">
        <v>0</v>
      </c>
      <c r="CZ539" s="69">
        <v>0</v>
      </c>
      <c r="DA539" s="85">
        <v>0</v>
      </c>
      <c r="DB539" s="69">
        <v>1</v>
      </c>
      <c r="DC539" s="69">
        <v>1</v>
      </c>
      <c r="DD539" s="69">
        <v>0</v>
      </c>
      <c r="DE539" s="69">
        <v>0</v>
      </c>
      <c r="DF539" s="69">
        <v>0</v>
      </c>
      <c r="DG539" s="69">
        <v>0</v>
      </c>
      <c r="DH539" s="69">
        <v>0</v>
      </c>
      <c r="DI539" s="69">
        <v>1</v>
      </c>
      <c r="DJ539" s="69">
        <v>0</v>
      </c>
      <c r="DK539" s="69">
        <v>1</v>
      </c>
      <c r="DL539" s="85">
        <v>1</v>
      </c>
      <c r="DN539" s="85"/>
      <c r="DR539" s="70"/>
      <c r="DS539" s="87" t="s">
        <v>397</v>
      </c>
    </row>
    <row r="540" spans="1:123" x14ac:dyDescent="0.25">
      <c r="A540">
        <v>539</v>
      </c>
      <c r="B540">
        <v>35</v>
      </c>
      <c r="C540" s="25" t="s">
        <v>670</v>
      </c>
      <c r="D540" s="12">
        <v>8.07</v>
      </c>
      <c r="E540" s="14">
        <v>0.36</v>
      </c>
      <c r="F540" s="7">
        <f>D540/E540</f>
        <v>22.416666666666668</v>
      </c>
      <c r="G540" s="7">
        <f t="shared" si="405"/>
        <v>7.71</v>
      </c>
      <c r="H540" s="16">
        <f t="shared" si="406"/>
        <v>8.43</v>
      </c>
      <c r="I540" s="11">
        <f t="shared" ref="I540:I563" si="415">IFERROR(F540/SQRT(F540^2+AJ540), "X")</f>
        <v>0.13448371164683043</v>
      </c>
      <c r="J540" s="39">
        <f t="shared" ref="J540:J563" si="416">IFERROR(SQRT((1-I540^2)/AJ540), "X")</f>
        <v>5.9992733820147404E-3</v>
      </c>
      <c r="K540" s="39">
        <f t="shared" ref="K540:K563" si="417">IFERROR(1/J540, "X")</f>
        <v>166.68685294420925</v>
      </c>
      <c r="L540" s="39">
        <f t="shared" ref="L540:L563" si="418">IFERROR(I540-J540, "X")</f>
        <v>0.12848443826481568</v>
      </c>
      <c r="M540" s="39">
        <f t="shared" ref="M540:M563" si="419">IFERROR(I540+J540, "X")</f>
        <v>0.14048298502884518</v>
      </c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>
        <v>1</v>
      </c>
      <c r="AB540" s="9">
        <v>0</v>
      </c>
      <c r="AC540" s="8">
        <v>0</v>
      </c>
      <c r="AD540" s="9">
        <v>0</v>
      </c>
      <c r="AE540" s="9">
        <v>1</v>
      </c>
      <c r="AF540" s="9">
        <v>0</v>
      </c>
      <c r="AG540" s="9">
        <v>0</v>
      </c>
      <c r="AH540" s="8">
        <v>27356</v>
      </c>
      <c r="AI540" s="9">
        <v>73</v>
      </c>
      <c r="AJ540" s="9">
        <f t="shared" si="385"/>
        <v>27282</v>
      </c>
      <c r="AL540" s="7">
        <v>5</v>
      </c>
      <c r="AM540" s="7">
        <f>CJ540-AL540-6</f>
        <v>23.878999999999998</v>
      </c>
      <c r="AN540" s="9">
        <v>1</v>
      </c>
      <c r="AO540" s="9">
        <v>0</v>
      </c>
      <c r="AP540" s="9">
        <v>0</v>
      </c>
      <c r="AQ540" s="9">
        <v>1</v>
      </c>
      <c r="AR540" s="9">
        <v>0</v>
      </c>
      <c r="AS540" s="9">
        <v>0</v>
      </c>
      <c r="AT540" s="8">
        <v>0</v>
      </c>
      <c r="AU540" s="9">
        <v>1</v>
      </c>
      <c r="AV540" s="31">
        <v>0</v>
      </c>
      <c r="AW540" s="9">
        <v>0</v>
      </c>
      <c r="AX540" s="9">
        <v>0</v>
      </c>
      <c r="AY540" s="31">
        <v>1</v>
      </c>
      <c r="AZ540" s="21">
        <v>1983</v>
      </c>
      <c r="BA540" s="23"/>
      <c r="BB540" s="39">
        <f t="shared" ref="BB540:BB563" si="420">1-SUM(BC540:BE540)</f>
        <v>0.28200000000000003</v>
      </c>
      <c r="BC540" s="39">
        <v>0.1472</v>
      </c>
      <c r="BD540" s="39">
        <v>0.43049999999999999</v>
      </c>
      <c r="BE540" s="59">
        <v>0.14030000000000001</v>
      </c>
      <c r="BF540" s="39" t="s">
        <v>433</v>
      </c>
      <c r="BG540" s="59" t="s">
        <v>433</v>
      </c>
      <c r="BM540" s="57">
        <f>1-BN540</f>
        <v>0.54134831999999999</v>
      </c>
      <c r="BN540" s="18">
        <f>(0.6116*BU540+0.39*BV540)</f>
        <v>0.45865168000000001</v>
      </c>
      <c r="BO540">
        <v>1</v>
      </c>
      <c r="BP540" s="54">
        <v>0</v>
      </c>
      <c r="BQ540" t="s">
        <v>433</v>
      </c>
      <c r="BR540" s="54" t="s">
        <v>433</v>
      </c>
      <c r="BT540" s="18"/>
      <c r="BU540">
        <v>0.30980000000000002</v>
      </c>
      <c r="BV540" s="18">
        <f t="shared" ref="BV540:BV563" si="421">1-BU540</f>
        <v>0.69019999999999992</v>
      </c>
      <c r="BW540" s="18" t="s">
        <v>144</v>
      </c>
      <c r="CD540" s="18"/>
      <c r="CG540" s="18"/>
      <c r="CJ540" s="25">
        <v>34.878999999999998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 s="18">
        <v>0</v>
      </c>
      <c r="CS540">
        <v>0</v>
      </c>
      <c r="CT540">
        <v>0</v>
      </c>
      <c r="CU540">
        <v>0</v>
      </c>
      <c r="CV540" s="18">
        <v>1</v>
      </c>
      <c r="CW540">
        <v>0</v>
      </c>
      <c r="CX540">
        <v>0</v>
      </c>
      <c r="CY540">
        <v>0</v>
      </c>
      <c r="CZ540">
        <v>0</v>
      </c>
      <c r="DA540" s="18">
        <v>0</v>
      </c>
      <c r="DB540">
        <v>1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1</v>
      </c>
      <c r="DK540">
        <v>1</v>
      </c>
      <c r="DL540" s="18">
        <v>1</v>
      </c>
      <c r="DN540" s="18"/>
      <c r="DS540" s="43" t="s">
        <v>397</v>
      </c>
    </row>
    <row r="541" spans="1:123" x14ac:dyDescent="0.25">
      <c r="A541">
        <v>540</v>
      </c>
      <c r="B541">
        <v>35</v>
      </c>
      <c r="C541" s="25" t="s">
        <v>670</v>
      </c>
      <c r="D541" s="12">
        <v>5.0999999999999996</v>
      </c>
      <c r="E541" s="14">
        <v>0.47000000000000003</v>
      </c>
      <c r="F541" s="7">
        <f t="shared" ref="F541:F563" si="422">D541/E541</f>
        <v>10.851063829787233</v>
      </c>
      <c r="G541" s="7">
        <f t="shared" si="405"/>
        <v>4.63</v>
      </c>
      <c r="H541" s="16">
        <f t="shared" si="406"/>
        <v>5.5699999999999994</v>
      </c>
      <c r="I541" s="11">
        <f t="shared" si="415"/>
        <v>6.6744826887680922E-2</v>
      </c>
      <c r="J541" s="39">
        <f t="shared" si="416"/>
        <v>6.1509938504333405E-3</v>
      </c>
      <c r="K541" s="39">
        <f t="shared" si="417"/>
        <v>162.5753535633188</v>
      </c>
      <c r="L541" s="39">
        <f t="shared" si="418"/>
        <v>6.059383303724758E-2</v>
      </c>
      <c r="M541" s="39">
        <f t="shared" si="419"/>
        <v>7.2895820738114264E-2</v>
      </c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>
        <v>1</v>
      </c>
      <c r="AB541" s="9">
        <v>0</v>
      </c>
      <c r="AC541" s="8">
        <v>0</v>
      </c>
      <c r="AD541" s="9">
        <v>0</v>
      </c>
      <c r="AE541" s="9">
        <v>1</v>
      </c>
      <c r="AF541" s="9">
        <v>0</v>
      </c>
      <c r="AG541" s="9">
        <v>0</v>
      </c>
      <c r="AH541" s="8">
        <v>26387</v>
      </c>
      <c r="AI541" s="9">
        <v>73</v>
      </c>
      <c r="AJ541" s="9">
        <f t="shared" ref="AJ541:AJ575" si="423">AH541-AI541-1</f>
        <v>26313</v>
      </c>
      <c r="AL541" s="7">
        <v>5</v>
      </c>
      <c r="AM541" s="7">
        <f t="shared" ref="AM541:AM563" si="424">CJ541-AL541-6</f>
        <v>25.769599999999997</v>
      </c>
      <c r="AN541" s="9">
        <v>1</v>
      </c>
      <c r="AO541" s="9">
        <v>0</v>
      </c>
      <c r="AP541" s="9">
        <v>0</v>
      </c>
      <c r="AQ541" s="9">
        <v>1</v>
      </c>
      <c r="AR541" s="9">
        <v>0</v>
      </c>
      <c r="AS541" s="9">
        <v>0</v>
      </c>
      <c r="AT541" s="8">
        <v>0</v>
      </c>
      <c r="AU541" s="9">
        <v>1</v>
      </c>
      <c r="AV541" s="31">
        <v>0</v>
      </c>
      <c r="AW541" s="9">
        <v>0</v>
      </c>
      <c r="AX541" s="9">
        <v>0</v>
      </c>
      <c r="AY541" s="31">
        <v>1</v>
      </c>
      <c r="AZ541" s="21">
        <v>1993</v>
      </c>
      <c r="BA541" s="23"/>
      <c r="BB541" s="39">
        <f t="shared" si="420"/>
        <v>0.19130000000000003</v>
      </c>
      <c r="BC541" s="39">
        <v>0.1027</v>
      </c>
      <c r="BD541" s="39">
        <v>0.4718</v>
      </c>
      <c r="BE541" s="59">
        <v>0.23419999999999999</v>
      </c>
      <c r="BF541" s="39" t="s">
        <v>433</v>
      </c>
      <c r="BG541" s="59" t="s">
        <v>433</v>
      </c>
      <c r="BM541" s="57">
        <f t="shared" ref="BM541:BM563" si="425">1-BN541</f>
        <v>0.52929399999999993</v>
      </c>
      <c r="BN541" s="18">
        <f>(0.622*BU541+0.4104*BV541)</f>
        <v>0.47070600000000001</v>
      </c>
      <c r="BO541">
        <v>1</v>
      </c>
      <c r="BP541" s="54">
        <v>0</v>
      </c>
      <c r="BQ541" t="s">
        <v>433</v>
      </c>
      <c r="BR541" s="54" t="s">
        <v>433</v>
      </c>
      <c r="BT541" s="18"/>
      <c r="BU541">
        <v>0.28499999999999998</v>
      </c>
      <c r="BV541" s="18">
        <f t="shared" si="421"/>
        <v>0.71500000000000008</v>
      </c>
      <c r="BW541" s="18" t="s">
        <v>144</v>
      </c>
      <c r="CD541" s="18"/>
      <c r="CG541" s="18"/>
      <c r="CJ541" s="25">
        <v>36.769599999999997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 s="18">
        <v>0</v>
      </c>
      <c r="CS541">
        <v>0</v>
      </c>
      <c r="CT541">
        <v>0</v>
      </c>
      <c r="CU541">
        <v>0</v>
      </c>
      <c r="CV541" s="18">
        <v>1</v>
      </c>
      <c r="CW541">
        <v>0</v>
      </c>
      <c r="CX541">
        <v>0</v>
      </c>
      <c r="CY541">
        <v>0</v>
      </c>
      <c r="CZ541">
        <v>0</v>
      </c>
      <c r="DA541" s="18">
        <v>0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1</v>
      </c>
      <c r="DL541" s="18">
        <v>1</v>
      </c>
      <c r="DN541" s="18"/>
      <c r="DS541" s="43" t="s">
        <v>397</v>
      </c>
    </row>
    <row r="542" spans="1:123" x14ac:dyDescent="0.25">
      <c r="A542">
        <v>541</v>
      </c>
      <c r="B542">
        <v>35</v>
      </c>
      <c r="C542" s="25" t="s">
        <v>670</v>
      </c>
      <c r="D542" s="12">
        <v>5.6</v>
      </c>
      <c r="E542" s="14">
        <v>0.55999999999999994</v>
      </c>
      <c r="F542" s="7">
        <f t="shared" si="422"/>
        <v>10</v>
      </c>
      <c r="G542" s="7">
        <f t="shared" si="405"/>
        <v>5.04</v>
      </c>
      <c r="H542" s="16">
        <f t="shared" si="406"/>
        <v>6.1599999999999993</v>
      </c>
      <c r="I542" s="11">
        <f t="shared" si="415"/>
        <v>6.0499488705856599E-2</v>
      </c>
      <c r="J542" s="39">
        <f t="shared" si="416"/>
        <v>6.0499488705856603E-3</v>
      </c>
      <c r="K542" s="39">
        <f t="shared" si="417"/>
        <v>165.29065309327083</v>
      </c>
      <c r="L542" s="39">
        <f t="shared" si="418"/>
        <v>5.4449539835270941E-2</v>
      </c>
      <c r="M542" s="39">
        <f t="shared" si="419"/>
        <v>6.6549437576442258E-2</v>
      </c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>
        <v>1</v>
      </c>
      <c r="AB542" s="9">
        <v>0</v>
      </c>
      <c r="AC542" s="8">
        <v>0</v>
      </c>
      <c r="AD542" s="9">
        <v>0</v>
      </c>
      <c r="AE542" s="9">
        <v>1</v>
      </c>
      <c r="AF542" s="9">
        <v>0</v>
      </c>
      <c r="AG542" s="9">
        <v>0</v>
      </c>
      <c r="AH542" s="8">
        <v>27295</v>
      </c>
      <c r="AI542" s="9">
        <v>73</v>
      </c>
      <c r="AJ542" s="9">
        <f t="shared" si="423"/>
        <v>27221</v>
      </c>
      <c r="AL542" s="7">
        <v>5</v>
      </c>
      <c r="AM542" s="7">
        <f t="shared" si="424"/>
        <v>26.110999999999997</v>
      </c>
      <c r="AN542" s="9">
        <v>1</v>
      </c>
      <c r="AO542" s="9">
        <v>0</v>
      </c>
      <c r="AP542" s="9">
        <v>0</v>
      </c>
      <c r="AQ542" s="9">
        <v>1</v>
      </c>
      <c r="AR542" s="9">
        <v>0</v>
      </c>
      <c r="AS542" s="9">
        <v>0</v>
      </c>
      <c r="AT542" s="8">
        <v>0</v>
      </c>
      <c r="AU542" s="9">
        <v>1</v>
      </c>
      <c r="AV542" s="31">
        <v>0</v>
      </c>
      <c r="AW542" s="9">
        <v>0</v>
      </c>
      <c r="AX542" s="9">
        <v>0</v>
      </c>
      <c r="AY542" s="31">
        <v>1</v>
      </c>
      <c r="AZ542" s="21">
        <v>1999</v>
      </c>
      <c r="BA542" s="23"/>
      <c r="BB542" s="39">
        <f t="shared" si="420"/>
        <v>0.16289999999999993</v>
      </c>
      <c r="BC542" s="39">
        <v>9.69E-2</v>
      </c>
      <c r="BD542" s="39">
        <v>0.49940000000000001</v>
      </c>
      <c r="BE542" s="59">
        <v>0.24079999999999999</v>
      </c>
      <c r="BF542" s="39" t="s">
        <v>433</v>
      </c>
      <c r="BG542" s="59" t="s">
        <v>433</v>
      </c>
      <c r="BM542" s="57">
        <f t="shared" si="425"/>
        <v>0.53514991000000001</v>
      </c>
      <c r="BN542" s="18">
        <f>(0.5965*BU542+0.4124*BV542)</f>
        <v>0.46485008999999999</v>
      </c>
      <c r="BO542">
        <v>1</v>
      </c>
      <c r="BP542" s="54">
        <v>0</v>
      </c>
      <c r="BQ542" t="s">
        <v>433</v>
      </c>
      <c r="BR542" s="54" t="s">
        <v>433</v>
      </c>
      <c r="BT542" s="18"/>
      <c r="BU542">
        <v>0.28489999999999999</v>
      </c>
      <c r="BV542" s="18">
        <f t="shared" si="421"/>
        <v>0.71510000000000007</v>
      </c>
      <c r="BW542" s="18" t="s">
        <v>144</v>
      </c>
      <c r="CD542" s="18"/>
      <c r="CG542" s="18"/>
      <c r="CJ542" s="25">
        <v>37.110999999999997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 s="18">
        <v>0</v>
      </c>
      <c r="CS542">
        <v>0</v>
      </c>
      <c r="CT542">
        <v>0</v>
      </c>
      <c r="CU542">
        <v>0</v>
      </c>
      <c r="CV542" s="18">
        <v>1</v>
      </c>
      <c r="CW542">
        <v>0</v>
      </c>
      <c r="CX542">
        <v>0</v>
      </c>
      <c r="CY542">
        <v>0</v>
      </c>
      <c r="CZ542">
        <v>0</v>
      </c>
      <c r="DA542" s="18">
        <v>0</v>
      </c>
      <c r="DB542">
        <v>1</v>
      </c>
      <c r="DC542">
        <v>0</v>
      </c>
      <c r="DD542">
        <v>0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1</v>
      </c>
      <c r="DK542">
        <v>1</v>
      </c>
      <c r="DL542" s="18">
        <v>1</v>
      </c>
      <c r="DN542" s="18"/>
      <c r="DS542" s="43" t="s">
        <v>397</v>
      </c>
    </row>
    <row r="543" spans="1:123" x14ac:dyDescent="0.25">
      <c r="A543">
        <v>542</v>
      </c>
      <c r="B543">
        <v>35</v>
      </c>
      <c r="C543" s="25" t="s">
        <v>670</v>
      </c>
      <c r="D543" s="12">
        <v>3.42</v>
      </c>
      <c r="E543" s="14">
        <v>0.26</v>
      </c>
      <c r="F543" s="7">
        <f t="shared" si="422"/>
        <v>13.153846153846153</v>
      </c>
      <c r="G543" s="7">
        <f t="shared" si="405"/>
        <v>3.16</v>
      </c>
      <c r="H543" s="16">
        <f t="shared" si="406"/>
        <v>3.6799999999999997</v>
      </c>
      <c r="I543" s="11">
        <f t="shared" si="415"/>
        <v>7.9385621078379501E-2</v>
      </c>
      <c r="J543" s="39">
        <f t="shared" si="416"/>
        <v>6.0351641755493181E-3</v>
      </c>
      <c r="K543" s="39">
        <f t="shared" si="417"/>
        <v>165.69557528382904</v>
      </c>
      <c r="L543" s="39">
        <f t="shared" si="418"/>
        <v>7.335045690283018E-2</v>
      </c>
      <c r="M543" s="39">
        <f t="shared" si="419"/>
        <v>8.5420785253928821E-2</v>
      </c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>
        <v>1</v>
      </c>
      <c r="AB543" s="9">
        <v>0</v>
      </c>
      <c r="AC543" s="8">
        <v>0</v>
      </c>
      <c r="AD543" s="9">
        <v>0</v>
      </c>
      <c r="AE543" s="9">
        <v>1</v>
      </c>
      <c r="AF543" s="9">
        <v>0</v>
      </c>
      <c r="AG543" s="9">
        <v>0</v>
      </c>
      <c r="AH543" s="8">
        <v>27356</v>
      </c>
      <c r="AI543" s="9">
        <v>73</v>
      </c>
      <c r="AJ543" s="9">
        <f t="shared" si="423"/>
        <v>27282</v>
      </c>
      <c r="AL543" s="7">
        <v>8</v>
      </c>
      <c r="AM543" s="7">
        <f t="shared" si="424"/>
        <v>20.878999999999998</v>
      </c>
      <c r="AN543" s="9">
        <v>1</v>
      </c>
      <c r="AO543" s="9">
        <v>0</v>
      </c>
      <c r="AP543" s="9">
        <v>0</v>
      </c>
      <c r="AQ543" s="9">
        <v>1</v>
      </c>
      <c r="AR543" s="9">
        <v>0</v>
      </c>
      <c r="AS543" s="9">
        <v>0</v>
      </c>
      <c r="AT543" s="8">
        <v>0</v>
      </c>
      <c r="AU543" s="9">
        <v>1</v>
      </c>
      <c r="AV543" s="31">
        <v>0</v>
      </c>
      <c r="AW543" s="9">
        <v>0</v>
      </c>
      <c r="AX543" s="9">
        <v>0</v>
      </c>
      <c r="AY543" s="31">
        <v>1</v>
      </c>
      <c r="AZ543" s="21">
        <v>1983</v>
      </c>
      <c r="BA543" s="23"/>
      <c r="BB543" s="39">
        <f t="shared" si="420"/>
        <v>0.28200000000000003</v>
      </c>
      <c r="BC543" s="39">
        <v>0.1472</v>
      </c>
      <c r="BD543" s="39">
        <v>0.43049999999999999</v>
      </c>
      <c r="BE543" s="59">
        <v>0.14030000000000001</v>
      </c>
      <c r="BF543" s="39" t="s">
        <v>433</v>
      </c>
      <c r="BG543" s="59" t="s">
        <v>433</v>
      </c>
      <c r="BM543" s="57">
        <f t="shared" si="425"/>
        <v>0.54134831999999999</v>
      </c>
      <c r="BN543" s="18">
        <v>0.45865168000000001</v>
      </c>
      <c r="BO543">
        <v>1</v>
      </c>
      <c r="BP543" s="54">
        <v>0</v>
      </c>
      <c r="BQ543" t="s">
        <v>433</v>
      </c>
      <c r="BR543" s="54" t="s">
        <v>433</v>
      </c>
      <c r="BT543" s="18"/>
      <c r="BU543">
        <v>0.30980000000000002</v>
      </c>
      <c r="BV543" s="18">
        <f t="shared" si="421"/>
        <v>0.69019999999999992</v>
      </c>
      <c r="BW543" s="18" t="s">
        <v>144</v>
      </c>
      <c r="CD543" s="18"/>
      <c r="CG543" s="18"/>
      <c r="CJ543" s="25">
        <v>34.878999999999998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 s="18">
        <v>0</v>
      </c>
      <c r="CS543">
        <v>0</v>
      </c>
      <c r="CT543">
        <v>0</v>
      </c>
      <c r="CU543">
        <v>0</v>
      </c>
      <c r="CV543" s="18">
        <v>1</v>
      </c>
      <c r="CW543">
        <v>0</v>
      </c>
      <c r="CX543">
        <v>0</v>
      </c>
      <c r="CY543">
        <v>0</v>
      </c>
      <c r="CZ543">
        <v>0</v>
      </c>
      <c r="DA543" s="18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1</v>
      </c>
      <c r="DK543">
        <v>1</v>
      </c>
      <c r="DL543" s="18">
        <v>1</v>
      </c>
      <c r="DN543" s="18"/>
      <c r="DS543" s="43" t="s">
        <v>397</v>
      </c>
    </row>
    <row r="544" spans="1:123" x14ac:dyDescent="0.25">
      <c r="A544">
        <v>543</v>
      </c>
      <c r="B544">
        <v>35</v>
      </c>
      <c r="C544" s="25" t="s">
        <v>670</v>
      </c>
      <c r="D544" s="12">
        <v>3.14</v>
      </c>
      <c r="E544" s="14">
        <v>0.32</v>
      </c>
      <c r="F544" s="7">
        <f t="shared" si="422"/>
        <v>9.8125</v>
      </c>
      <c r="G544" s="7">
        <f t="shared" si="405"/>
        <v>2.8200000000000003</v>
      </c>
      <c r="H544" s="16">
        <f t="shared" si="406"/>
        <v>3.46</v>
      </c>
      <c r="I544" s="11">
        <f t="shared" si="415"/>
        <v>6.0381145354891051E-2</v>
      </c>
      <c r="J544" s="39">
        <f t="shared" si="416"/>
        <v>6.1534925202436745E-3</v>
      </c>
      <c r="K544" s="39">
        <f t="shared" si="417"/>
        <v>162.50933867396668</v>
      </c>
      <c r="L544" s="39">
        <f t="shared" si="418"/>
        <v>5.422765283464738E-2</v>
      </c>
      <c r="M544" s="39">
        <f t="shared" si="419"/>
        <v>6.6534637875134722E-2</v>
      </c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>
        <v>1</v>
      </c>
      <c r="AB544" s="9">
        <v>0</v>
      </c>
      <c r="AC544" s="8">
        <v>0</v>
      </c>
      <c r="AD544" s="9">
        <v>0</v>
      </c>
      <c r="AE544" s="9">
        <v>1</v>
      </c>
      <c r="AF544" s="9">
        <v>0</v>
      </c>
      <c r="AG544" s="9">
        <v>0</v>
      </c>
      <c r="AH544" s="8">
        <v>26387</v>
      </c>
      <c r="AI544" s="9">
        <v>73</v>
      </c>
      <c r="AJ544" s="9">
        <f t="shared" si="423"/>
        <v>26313</v>
      </c>
      <c r="AL544" s="7">
        <v>8</v>
      </c>
      <c r="AM544" s="7">
        <f t="shared" si="424"/>
        <v>22.769599999999997</v>
      </c>
      <c r="AN544" s="9">
        <v>1</v>
      </c>
      <c r="AO544" s="9">
        <v>0</v>
      </c>
      <c r="AP544" s="9">
        <v>0</v>
      </c>
      <c r="AQ544" s="9">
        <v>1</v>
      </c>
      <c r="AR544" s="9">
        <v>0</v>
      </c>
      <c r="AS544" s="9">
        <v>0</v>
      </c>
      <c r="AT544" s="8">
        <v>0</v>
      </c>
      <c r="AU544" s="9">
        <v>1</v>
      </c>
      <c r="AV544" s="31">
        <v>0</v>
      </c>
      <c r="AW544" s="9">
        <v>0</v>
      </c>
      <c r="AX544" s="9">
        <v>0</v>
      </c>
      <c r="AY544" s="31">
        <v>1</v>
      </c>
      <c r="AZ544" s="21">
        <v>1993</v>
      </c>
      <c r="BA544" s="23"/>
      <c r="BB544" s="39">
        <f t="shared" si="420"/>
        <v>0.19130000000000003</v>
      </c>
      <c r="BC544" s="39">
        <v>0.1027</v>
      </c>
      <c r="BD544" s="39">
        <v>0.4718</v>
      </c>
      <c r="BE544" s="59">
        <v>0.23419999999999999</v>
      </c>
      <c r="BF544" s="39" t="s">
        <v>433</v>
      </c>
      <c r="BG544" s="59" t="s">
        <v>433</v>
      </c>
      <c r="BM544" s="57">
        <f t="shared" si="425"/>
        <v>0.52929399999999993</v>
      </c>
      <c r="BN544" s="18">
        <v>0.47070600000000001</v>
      </c>
      <c r="BO544">
        <v>1</v>
      </c>
      <c r="BP544" s="54">
        <v>0</v>
      </c>
      <c r="BQ544" t="s">
        <v>433</v>
      </c>
      <c r="BR544" s="54" t="s">
        <v>433</v>
      </c>
      <c r="BT544" s="18"/>
      <c r="BU544">
        <v>0.28499999999999998</v>
      </c>
      <c r="BV544" s="18">
        <f t="shared" si="421"/>
        <v>0.71500000000000008</v>
      </c>
      <c r="BW544" s="18" t="s">
        <v>144</v>
      </c>
      <c r="CD544" s="18"/>
      <c r="CG544" s="18"/>
      <c r="CJ544" s="25">
        <v>36.769599999999997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 s="18">
        <v>0</v>
      </c>
      <c r="CS544">
        <v>0</v>
      </c>
      <c r="CT544">
        <v>0</v>
      </c>
      <c r="CU544">
        <v>0</v>
      </c>
      <c r="CV544" s="18">
        <v>1</v>
      </c>
      <c r="CW544">
        <v>0</v>
      </c>
      <c r="CX544">
        <v>0</v>
      </c>
      <c r="CY544">
        <v>0</v>
      </c>
      <c r="CZ544">
        <v>0</v>
      </c>
      <c r="DA544" s="18">
        <v>0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1</v>
      </c>
      <c r="DK544">
        <v>1</v>
      </c>
      <c r="DL544" s="18">
        <v>1</v>
      </c>
      <c r="DN544" s="18"/>
      <c r="DS544" s="43" t="s">
        <v>397</v>
      </c>
    </row>
    <row r="545" spans="1:123" x14ac:dyDescent="0.25">
      <c r="A545">
        <v>544</v>
      </c>
      <c r="B545">
        <v>35</v>
      </c>
      <c r="C545" s="25" t="s">
        <v>670</v>
      </c>
      <c r="D545" s="12">
        <v>3.53</v>
      </c>
      <c r="E545" s="14">
        <v>0.36</v>
      </c>
      <c r="F545" s="7">
        <f t="shared" si="422"/>
        <v>9.8055555555555554</v>
      </c>
      <c r="G545" s="7">
        <f t="shared" si="405"/>
        <v>3.17</v>
      </c>
      <c r="H545" s="16">
        <f t="shared" si="406"/>
        <v>3.8899999999999997</v>
      </c>
      <c r="I545" s="11">
        <f t="shared" si="415"/>
        <v>5.9327291198186465E-2</v>
      </c>
      <c r="J545" s="39">
        <f t="shared" si="416"/>
        <v>6.0503753063306312E-3</v>
      </c>
      <c r="K545" s="39">
        <f t="shared" si="417"/>
        <v>165.27900326343055</v>
      </c>
      <c r="L545" s="39">
        <f t="shared" si="418"/>
        <v>5.3276915891855833E-2</v>
      </c>
      <c r="M545" s="39">
        <f t="shared" si="419"/>
        <v>6.5377666504517096E-2</v>
      </c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>
        <v>1</v>
      </c>
      <c r="AB545" s="9">
        <v>0</v>
      </c>
      <c r="AC545" s="8">
        <v>0</v>
      </c>
      <c r="AD545" s="9">
        <v>0</v>
      </c>
      <c r="AE545" s="9">
        <v>1</v>
      </c>
      <c r="AF545" s="9">
        <v>0</v>
      </c>
      <c r="AG545" s="9">
        <v>0</v>
      </c>
      <c r="AH545" s="8">
        <v>27295</v>
      </c>
      <c r="AI545" s="9">
        <v>73</v>
      </c>
      <c r="AJ545" s="9">
        <f t="shared" si="423"/>
        <v>27221</v>
      </c>
      <c r="AL545" s="7">
        <v>8</v>
      </c>
      <c r="AM545" s="7">
        <f t="shared" si="424"/>
        <v>23.110999999999997</v>
      </c>
      <c r="AN545" s="9">
        <v>1</v>
      </c>
      <c r="AO545" s="9">
        <v>0</v>
      </c>
      <c r="AP545" s="9">
        <v>0</v>
      </c>
      <c r="AQ545" s="9">
        <v>1</v>
      </c>
      <c r="AR545" s="9">
        <v>0</v>
      </c>
      <c r="AS545" s="9">
        <v>0</v>
      </c>
      <c r="AT545" s="8">
        <v>0</v>
      </c>
      <c r="AU545" s="9">
        <v>1</v>
      </c>
      <c r="AV545" s="31">
        <v>0</v>
      </c>
      <c r="AW545" s="9">
        <v>0</v>
      </c>
      <c r="AX545" s="9">
        <v>0</v>
      </c>
      <c r="AY545" s="31">
        <v>1</v>
      </c>
      <c r="AZ545" s="21">
        <v>1999</v>
      </c>
      <c r="BA545" s="23"/>
      <c r="BB545" s="39">
        <f t="shared" si="420"/>
        <v>0.16289999999999993</v>
      </c>
      <c r="BC545" s="39">
        <v>9.69E-2</v>
      </c>
      <c r="BD545" s="39">
        <v>0.49940000000000001</v>
      </c>
      <c r="BE545" s="59">
        <v>0.24079999999999999</v>
      </c>
      <c r="BF545" s="39" t="s">
        <v>433</v>
      </c>
      <c r="BG545" s="59" t="s">
        <v>433</v>
      </c>
      <c r="BM545" s="57">
        <f t="shared" si="425"/>
        <v>0.53514991000000001</v>
      </c>
      <c r="BN545" s="18">
        <v>0.46485008999999999</v>
      </c>
      <c r="BO545">
        <v>1</v>
      </c>
      <c r="BP545" s="54">
        <v>0</v>
      </c>
      <c r="BQ545" t="s">
        <v>433</v>
      </c>
      <c r="BR545" s="54" t="s">
        <v>433</v>
      </c>
      <c r="BT545" s="18"/>
      <c r="BU545">
        <v>0.28489999999999999</v>
      </c>
      <c r="BV545" s="18">
        <f t="shared" si="421"/>
        <v>0.71510000000000007</v>
      </c>
      <c r="BW545" s="18" t="s">
        <v>144</v>
      </c>
      <c r="CD545" s="18"/>
      <c r="CG545" s="18"/>
      <c r="CJ545" s="25">
        <v>37.110999999999997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1</v>
      </c>
      <c r="CR545" s="18">
        <v>0</v>
      </c>
      <c r="CS545">
        <v>0</v>
      </c>
      <c r="CT545">
        <v>0</v>
      </c>
      <c r="CU545">
        <v>0</v>
      </c>
      <c r="CV545" s="18">
        <v>1</v>
      </c>
      <c r="CW545">
        <v>0</v>
      </c>
      <c r="CX545">
        <v>0</v>
      </c>
      <c r="CY545">
        <v>0</v>
      </c>
      <c r="CZ545">
        <v>0</v>
      </c>
      <c r="DA545" s="18">
        <v>0</v>
      </c>
      <c r="DB545">
        <v>1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0</v>
      </c>
      <c r="DJ545">
        <v>1</v>
      </c>
      <c r="DK545">
        <v>1</v>
      </c>
      <c r="DL545" s="18">
        <v>1</v>
      </c>
      <c r="DN545" s="18"/>
      <c r="DS545" s="43" t="s">
        <v>397</v>
      </c>
    </row>
    <row r="546" spans="1:123" x14ac:dyDescent="0.25">
      <c r="A546">
        <v>545</v>
      </c>
      <c r="B546">
        <v>35</v>
      </c>
      <c r="C546" s="25" t="s">
        <v>670</v>
      </c>
      <c r="D546" s="12">
        <v>6</v>
      </c>
      <c r="E546" s="14">
        <v>0.18</v>
      </c>
      <c r="F546" s="7">
        <f t="shared" si="422"/>
        <v>33.333333333333336</v>
      </c>
      <c r="G546" s="7">
        <f t="shared" si="405"/>
        <v>5.82</v>
      </c>
      <c r="H546" s="16">
        <f t="shared" si="406"/>
        <v>6.18</v>
      </c>
      <c r="I546" s="11">
        <f t="shared" si="415"/>
        <v>0.1978209368545675</v>
      </c>
      <c r="J546" s="39">
        <f t="shared" si="416"/>
        <v>5.9346281056370243E-3</v>
      </c>
      <c r="K546" s="39">
        <f t="shared" si="417"/>
        <v>168.50255520647485</v>
      </c>
      <c r="L546" s="39">
        <f t="shared" si="418"/>
        <v>0.19188630874893048</v>
      </c>
      <c r="M546" s="39">
        <f t="shared" si="419"/>
        <v>0.20375556496020453</v>
      </c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>
        <v>1</v>
      </c>
      <c r="AB546" s="9">
        <v>0</v>
      </c>
      <c r="AC546" s="8">
        <v>0</v>
      </c>
      <c r="AD546" s="9">
        <v>0</v>
      </c>
      <c r="AE546" s="9">
        <v>1</v>
      </c>
      <c r="AF546" s="9">
        <v>0</v>
      </c>
      <c r="AG546" s="9">
        <v>0</v>
      </c>
      <c r="AH546" s="8">
        <v>27356</v>
      </c>
      <c r="AI546" s="9">
        <v>73</v>
      </c>
      <c r="AJ546" s="9">
        <f t="shared" si="423"/>
        <v>27282</v>
      </c>
      <c r="AL546" s="7">
        <v>12</v>
      </c>
      <c r="AM546" s="7">
        <f t="shared" si="424"/>
        <v>16.878999999999998</v>
      </c>
      <c r="AN546" s="9">
        <v>1</v>
      </c>
      <c r="AO546" s="9">
        <v>0</v>
      </c>
      <c r="AP546" s="9">
        <v>0</v>
      </c>
      <c r="AQ546" s="9">
        <v>1</v>
      </c>
      <c r="AR546" s="9">
        <v>0</v>
      </c>
      <c r="AS546" s="9">
        <v>0</v>
      </c>
      <c r="AT546" s="8">
        <v>0</v>
      </c>
      <c r="AU546" s="9">
        <v>1</v>
      </c>
      <c r="AV546" s="31">
        <v>0</v>
      </c>
      <c r="AW546" s="9">
        <v>0</v>
      </c>
      <c r="AX546" s="9">
        <v>0</v>
      </c>
      <c r="AY546" s="31">
        <v>1</v>
      </c>
      <c r="AZ546" s="21">
        <v>1983</v>
      </c>
      <c r="BA546" s="23"/>
      <c r="BB546" s="39">
        <f t="shared" si="420"/>
        <v>0.28200000000000003</v>
      </c>
      <c r="BC546" s="39">
        <v>0.1472</v>
      </c>
      <c r="BD546" s="39">
        <v>0.43049999999999999</v>
      </c>
      <c r="BE546" s="59">
        <v>0.14030000000000001</v>
      </c>
      <c r="BF546" s="39" t="s">
        <v>433</v>
      </c>
      <c r="BG546" s="59" t="s">
        <v>433</v>
      </c>
      <c r="BM546" s="57">
        <f t="shared" si="425"/>
        <v>0.54134831999999999</v>
      </c>
      <c r="BN546" s="18">
        <v>0.45865168000000001</v>
      </c>
      <c r="BO546">
        <v>1</v>
      </c>
      <c r="BP546" s="54">
        <v>0</v>
      </c>
      <c r="BQ546" t="s">
        <v>433</v>
      </c>
      <c r="BR546" s="54" t="s">
        <v>433</v>
      </c>
      <c r="BT546" s="18"/>
      <c r="BU546">
        <v>0.30980000000000002</v>
      </c>
      <c r="BV546" s="18">
        <f t="shared" si="421"/>
        <v>0.69019999999999992</v>
      </c>
      <c r="BW546" s="18" t="s">
        <v>144</v>
      </c>
      <c r="CD546" s="18"/>
      <c r="CG546" s="18"/>
      <c r="CJ546" s="25">
        <v>34.878999999999998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 s="18">
        <v>0</v>
      </c>
      <c r="CS546">
        <v>0</v>
      </c>
      <c r="CT546">
        <v>0</v>
      </c>
      <c r="CU546">
        <v>0</v>
      </c>
      <c r="CV546" s="18">
        <v>1</v>
      </c>
      <c r="CW546">
        <v>0</v>
      </c>
      <c r="CX546">
        <v>0</v>
      </c>
      <c r="CY546">
        <v>0</v>
      </c>
      <c r="CZ546">
        <v>0</v>
      </c>
      <c r="DA546" s="18">
        <v>0</v>
      </c>
      <c r="DB546">
        <v>1</v>
      </c>
      <c r="DC546">
        <v>0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1</v>
      </c>
      <c r="DK546">
        <v>1</v>
      </c>
      <c r="DL546" s="18">
        <v>1</v>
      </c>
      <c r="DN546" s="18"/>
      <c r="DS546" s="43" t="s">
        <v>397</v>
      </c>
    </row>
    <row r="547" spans="1:123" x14ac:dyDescent="0.25">
      <c r="A547">
        <v>546</v>
      </c>
      <c r="B547">
        <v>35</v>
      </c>
      <c r="C547" s="25" t="s">
        <v>670</v>
      </c>
      <c r="D547" s="12">
        <v>5.37</v>
      </c>
      <c r="E547" s="14">
        <v>0.2</v>
      </c>
      <c r="F547" s="7">
        <f t="shared" si="422"/>
        <v>26.849999999999998</v>
      </c>
      <c r="G547" s="7">
        <f t="shared" si="405"/>
        <v>5.17</v>
      </c>
      <c r="H547" s="16">
        <f t="shared" si="406"/>
        <v>5.57</v>
      </c>
      <c r="I547" s="11">
        <f t="shared" si="415"/>
        <v>0.16330134352703748</v>
      </c>
      <c r="J547" s="39">
        <f t="shared" si="416"/>
        <v>6.0819867235395713E-3</v>
      </c>
      <c r="K547" s="39">
        <f t="shared" si="417"/>
        <v>164.41995773019772</v>
      </c>
      <c r="L547" s="39">
        <f t="shared" si="418"/>
        <v>0.15721935680349791</v>
      </c>
      <c r="M547" s="39">
        <f t="shared" si="419"/>
        <v>0.16938333025057706</v>
      </c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>
        <v>1</v>
      </c>
      <c r="AB547" s="9">
        <v>0</v>
      </c>
      <c r="AC547" s="8">
        <v>0</v>
      </c>
      <c r="AD547" s="9">
        <v>0</v>
      </c>
      <c r="AE547" s="9">
        <v>1</v>
      </c>
      <c r="AF547" s="9">
        <v>0</v>
      </c>
      <c r="AG547" s="9">
        <v>0</v>
      </c>
      <c r="AH547" s="8">
        <v>26387</v>
      </c>
      <c r="AI547" s="9">
        <v>73</v>
      </c>
      <c r="AJ547" s="9">
        <f t="shared" si="423"/>
        <v>26313</v>
      </c>
      <c r="AL547" s="7">
        <v>12</v>
      </c>
      <c r="AM547" s="7">
        <f t="shared" si="424"/>
        <v>18.769599999999997</v>
      </c>
      <c r="AN547" s="9">
        <v>1</v>
      </c>
      <c r="AO547" s="9">
        <v>0</v>
      </c>
      <c r="AP547" s="9">
        <v>0</v>
      </c>
      <c r="AQ547" s="9">
        <v>1</v>
      </c>
      <c r="AR547" s="9">
        <v>0</v>
      </c>
      <c r="AS547" s="9">
        <v>0</v>
      </c>
      <c r="AT547" s="8">
        <v>0</v>
      </c>
      <c r="AU547" s="9">
        <v>1</v>
      </c>
      <c r="AV547" s="31">
        <v>0</v>
      </c>
      <c r="AW547" s="9">
        <v>0</v>
      </c>
      <c r="AX547" s="9">
        <v>0</v>
      </c>
      <c r="AY547" s="31">
        <v>1</v>
      </c>
      <c r="AZ547" s="21">
        <v>1993</v>
      </c>
      <c r="BA547" s="23"/>
      <c r="BB547" s="39">
        <f t="shared" si="420"/>
        <v>0.19130000000000003</v>
      </c>
      <c r="BC547" s="39">
        <v>0.1027</v>
      </c>
      <c r="BD547" s="39">
        <v>0.4718</v>
      </c>
      <c r="BE547" s="59">
        <v>0.23419999999999999</v>
      </c>
      <c r="BF547" s="39" t="s">
        <v>433</v>
      </c>
      <c r="BG547" s="59" t="s">
        <v>433</v>
      </c>
      <c r="BM547" s="57">
        <f t="shared" si="425"/>
        <v>0.52929399999999993</v>
      </c>
      <c r="BN547" s="18">
        <v>0.47070600000000001</v>
      </c>
      <c r="BO547">
        <v>1</v>
      </c>
      <c r="BP547" s="54">
        <v>0</v>
      </c>
      <c r="BQ547" t="s">
        <v>433</v>
      </c>
      <c r="BR547" s="54" t="s">
        <v>433</v>
      </c>
      <c r="BT547" s="18"/>
      <c r="BU547">
        <v>0.28499999999999998</v>
      </c>
      <c r="BV547" s="18">
        <f t="shared" si="421"/>
        <v>0.71500000000000008</v>
      </c>
      <c r="BW547" s="18" t="s">
        <v>144</v>
      </c>
      <c r="CD547" s="18"/>
      <c r="CG547" s="18"/>
      <c r="CJ547" s="25">
        <v>36.769599999999997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 s="18">
        <v>0</v>
      </c>
      <c r="CS547">
        <v>0</v>
      </c>
      <c r="CT547">
        <v>0</v>
      </c>
      <c r="CU547">
        <v>0</v>
      </c>
      <c r="CV547" s="18">
        <v>1</v>
      </c>
      <c r="CW547">
        <v>0</v>
      </c>
      <c r="CX547">
        <v>0</v>
      </c>
      <c r="CY547">
        <v>0</v>
      </c>
      <c r="CZ547">
        <v>0</v>
      </c>
      <c r="DA547" s="18">
        <v>0</v>
      </c>
      <c r="DB547">
        <v>1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1</v>
      </c>
      <c r="DK547">
        <v>1</v>
      </c>
      <c r="DL547" s="18">
        <v>1</v>
      </c>
      <c r="DN547" s="18"/>
      <c r="DS547" s="43" t="s">
        <v>397</v>
      </c>
    </row>
    <row r="548" spans="1:123" x14ac:dyDescent="0.25">
      <c r="A548">
        <v>547</v>
      </c>
      <c r="B548">
        <v>35</v>
      </c>
      <c r="C548" s="25" t="s">
        <v>670</v>
      </c>
      <c r="D548" s="12">
        <v>6.12</v>
      </c>
      <c r="E548" s="14">
        <v>0.21</v>
      </c>
      <c r="F548" s="7">
        <f t="shared" si="422"/>
        <v>29.142857142857146</v>
      </c>
      <c r="G548" s="7">
        <f t="shared" si="405"/>
        <v>5.91</v>
      </c>
      <c r="H548" s="16">
        <f t="shared" si="406"/>
        <v>6.33</v>
      </c>
      <c r="I548" s="11">
        <f t="shared" si="415"/>
        <v>0.17394363957968195</v>
      </c>
      <c r="J548" s="39">
        <f t="shared" si="416"/>
        <v>5.9686542993028112E-3</v>
      </c>
      <c r="K548" s="39">
        <f t="shared" si="417"/>
        <v>167.54195332050114</v>
      </c>
      <c r="L548" s="39">
        <f t="shared" si="418"/>
        <v>0.16797498528037913</v>
      </c>
      <c r="M548" s="39">
        <f t="shared" si="419"/>
        <v>0.17991229387898477</v>
      </c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>
        <v>1</v>
      </c>
      <c r="AB548" s="9">
        <v>0</v>
      </c>
      <c r="AC548" s="8">
        <v>0</v>
      </c>
      <c r="AD548" s="9">
        <v>0</v>
      </c>
      <c r="AE548" s="9">
        <v>1</v>
      </c>
      <c r="AF548" s="9">
        <v>0</v>
      </c>
      <c r="AG548" s="9">
        <v>0</v>
      </c>
      <c r="AH548" s="8">
        <v>27295</v>
      </c>
      <c r="AI548" s="9">
        <v>73</v>
      </c>
      <c r="AJ548" s="9">
        <f t="shared" si="423"/>
        <v>27221</v>
      </c>
      <c r="AL548" s="7">
        <v>12</v>
      </c>
      <c r="AM548" s="7">
        <f t="shared" si="424"/>
        <v>19.110999999999997</v>
      </c>
      <c r="AN548" s="9">
        <v>1</v>
      </c>
      <c r="AO548" s="9">
        <v>0</v>
      </c>
      <c r="AP548" s="9">
        <v>0</v>
      </c>
      <c r="AQ548" s="9">
        <v>1</v>
      </c>
      <c r="AR548" s="9">
        <v>0</v>
      </c>
      <c r="AS548" s="9">
        <v>0</v>
      </c>
      <c r="AT548" s="8">
        <v>0</v>
      </c>
      <c r="AU548" s="9">
        <v>1</v>
      </c>
      <c r="AV548" s="31">
        <v>0</v>
      </c>
      <c r="AW548" s="9">
        <v>0</v>
      </c>
      <c r="AX548" s="9">
        <v>0</v>
      </c>
      <c r="AY548" s="31">
        <v>1</v>
      </c>
      <c r="AZ548" s="21">
        <v>1999</v>
      </c>
      <c r="BA548" s="23"/>
      <c r="BB548" s="39">
        <f t="shared" si="420"/>
        <v>0.16289999999999993</v>
      </c>
      <c r="BC548" s="39">
        <v>9.69E-2</v>
      </c>
      <c r="BD548" s="39">
        <v>0.49940000000000001</v>
      </c>
      <c r="BE548" s="59">
        <v>0.24079999999999999</v>
      </c>
      <c r="BF548" s="39" t="s">
        <v>433</v>
      </c>
      <c r="BG548" s="59" t="s">
        <v>433</v>
      </c>
      <c r="BM548" s="57">
        <f t="shared" si="425"/>
        <v>0.53514991000000001</v>
      </c>
      <c r="BN548" s="18">
        <v>0.46485008999999999</v>
      </c>
      <c r="BO548">
        <v>1</v>
      </c>
      <c r="BP548" s="54">
        <v>0</v>
      </c>
      <c r="BQ548" t="s">
        <v>433</v>
      </c>
      <c r="BR548" s="54" t="s">
        <v>433</v>
      </c>
      <c r="BT548" s="18"/>
      <c r="BU548">
        <v>0.28489999999999999</v>
      </c>
      <c r="BV548" s="18">
        <f t="shared" si="421"/>
        <v>0.71510000000000007</v>
      </c>
      <c r="BW548" s="18" t="s">
        <v>144</v>
      </c>
      <c r="CD548" s="18"/>
      <c r="CG548" s="18"/>
      <c r="CJ548" s="25">
        <v>37.110999999999997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1</v>
      </c>
      <c r="CR548" s="18">
        <v>0</v>
      </c>
      <c r="CS548">
        <v>0</v>
      </c>
      <c r="CT548">
        <v>0</v>
      </c>
      <c r="CU548">
        <v>0</v>
      </c>
      <c r="CV548" s="18">
        <v>1</v>
      </c>
      <c r="CW548">
        <v>0</v>
      </c>
      <c r="CX548">
        <v>0</v>
      </c>
      <c r="CY548">
        <v>0</v>
      </c>
      <c r="CZ548">
        <v>0</v>
      </c>
      <c r="DA548" s="18">
        <v>0</v>
      </c>
      <c r="DB548">
        <v>1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1</v>
      </c>
      <c r="DK548">
        <v>1</v>
      </c>
      <c r="DL548" s="18">
        <v>1</v>
      </c>
      <c r="DN548" s="18"/>
      <c r="DS548" s="43" t="s">
        <v>397</v>
      </c>
    </row>
    <row r="549" spans="1:123" x14ac:dyDescent="0.25">
      <c r="A549">
        <v>548</v>
      </c>
      <c r="B549">
        <v>35</v>
      </c>
      <c r="C549" s="25" t="s">
        <v>670</v>
      </c>
      <c r="D549" s="12">
        <v>9.9700000000000006</v>
      </c>
      <c r="E549" s="14">
        <v>0.27999999999999997</v>
      </c>
      <c r="F549" s="7">
        <f t="shared" si="422"/>
        <v>35.607142857142861</v>
      </c>
      <c r="G549" s="7">
        <f t="shared" si="405"/>
        <v>9.6900000000000013</v>
      </c>
      <c r="H549" s="16">
        <f t="shared" si="406"/>
        <v>10.25</v>
      </c>
      <c r="I549" s="11">
        <f t="shared" si="415"/>
        <v>0.21073422283035781</v>
      </c>
      <c r="J549" s="39">
        <f t="shared" si="416"/>
        <v>5.9183131787863769E-3</v>
      </c>
      <c r="K549" s="39">
        <f t="shared" si="417"/>
        <v>168.96706372085944</v>
      </c>
      <c r="L549" s="39">
        <f t="shared" si="418"/>
        <v>0.20481590965157143</v>
      </c>
      <c r="M549" s="39">
        <f t="shared" si="419"/>
        <v>0.21665253600914419</v>
      </c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>
        <v>1</v>
      </c>
      <c r="AB549" s="9">
        <v>0</v>
      </c>
      <c r="AC549" s="8">
        <v>0</v>
      </c>
      <c r="AD549" s="9">
        <v>0</v>
      </c>
      <c r="AE549" s="9">
        <v>1</v>
      </c>
      <c r="AF549" s="9">
        <v>0</v>
      </c>
      <c r="AG549" s="9">
        <v>0</v>
      </c>
      <c r="AH549" s="8">
        <v>27356</v>
      </c>
      <c r="AI549" s="9">
        <v>73</v>
      </c>
      <c r="AJ549" s="9">
        <f t="shared" si="423"/>
        <v>27282</v>
      </c>
      <c r="AL549" s="7">
        <v>15.5</v>
      </c>
      <c r="AM549" s="7">
        <f t="shared" si="424"/>
        <v>13.378999999999998</v>
      </c>
      <c r="AN549" s="9">
        <v>1</v>
      </c>
      <c r="AO549" s="9">
        <v>0</v>
      </c>
      <c r="AP549" s="9">
        <v>0</v>
      </c>
      <c r="AQ549" s="9">
        <v>1</v>
      </c>
      <c r="AR549" s="9">
        <v>0</v>
      </c>
      <c r="AS549" s="9">
        <v>0</v>
      </c>
      <c r="AT549" s="8">
        <v>0</v>
      </c>
      <c r="AU549" s="9">
        <v>1</v>
      </c>
      <c r="AV549" s="31">
        <v>0</v>
      </c>
      <c r="AW549" s="9">
        <v>0</v>
      </c>
      <c r="AX549" s="9">
        <v>0</v>
      </c>
      <c r="AY549" s="31">
        <v>1</v>
      </c>
      <c r="AZ549" s="21">
        <v>1983</v>
      </c>
      <c r="BA549" s="23"/>
      <c r="BB549" s="39">
        <f t="shared" si="420"/>
        <v>0.28200000000000003</v>
      </c>
      <c r="BC549" s="39">
        <v>0.1472</v>
      </c>
      <c r="BD549" s="39">
        <v>0.43049999999999999</v>
      </c>
      <c r="BE549" s="59">
        <v>0.14030000000000001</v>
      </c>
      <c r="BF549" s="39" t="s">
        <v>433</v>
      </c>
      <c r="BG549" s="59" t="s">
        <v>433</v>
      </c>
      <c r="BM549" s="57">
        <f t="shared" si="425"/>
        <v>0.54134831999999999</v>
      </c>
      <c r="BN549" s="18">
        <v>0.45865168000000001</v>
      </c>
      <c r="BO549">
        <v>1</v>
      </c>
      <c r="BP549" s="54">
        <v>0</v>
      </c>
      <c r="BQ549" t="s">
        <v>433</v>
      </c>
      <c r="BR549" s="54" t="s">
        <v>433</v>
      </c>
      <c r="BT549" s="18"/>
      <c r="BU549">
        <v>0.30980000000000002</v>
      </c>
      <c r="BV549" s="18">
        <f t="shared" si="421"/>
        <v>0.69019999999999992</v>
      </c>
      <c r="BW549" s="18" t="s">
        <v>144</v>
      </c>
      <c r="CD549" s="18"/>
      <c r="CG549" s="18"/>
      <c r="CJ549" s="25">
        <v>34.878999999999998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 s="18">
        <v>0</v>
      </c>
      <c r="CS549">
        <v>0</v>
      </c>
      <c r="CT549">
        <v>0</v>
      </c>
      <c r="CU549">
        <v>0</v>
      </c>
      <c r="CV549" s="18">
        <v>1</v>
      </c>
      <c r="CW549">
        <v>0</v>
      </c>
      <c r="CX549">
        <v>0</v>
      </c>
      <c r="CY549">
        <v>0</v>
      </c>
      <c r="CZ549">
        <v>0</v>
      </c>
      <c r="DA549" s="18">
        <v>0</v>
      </c>
      <c r="DB549">
        <v>1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1</v>
      </c>
      <c r="DK549">
        <v>1</v>
      </c>
      <c r="DL549" s="18">
        <v>1</v>
      </c>
      <c r="DN549" s="18"/>
      <c r="DS549" s="43" t="s">
        <v>397</v>
      </c>
    </row>
    <row r="550" spans="1:123" x14ac:dyDescent="0.25">
      <c r="A550">
        <v>549</v>
      </c>
      <c r="B550">
        <v>35</v>
      </c>
      <c r="C550" s="25" t="s">
        <v>670</v>
      </c>
      <c r="D550" s="12">
        <v>10.94</v>
      </c>
      <c r="E550" s="14">
        <v>0.27999999999999997</v>
      </c>
      <c r="F550" s="7">
        <f t="shared" si="422"/>
        <v>39.071428571428577</v>
      </c>
      <c r="G550" s="7">
        <f t="shared" si="405"/>
        <v>10.66</v>
      </c>
      <c r="H550" s="16">
        <f t="shared" si="406"/>
        <v>11.219999999999999</v>
      </c>
      <c r="I550" s="11">
        <f t="shared" si="415"/>
        <v>0.2341682326604532</v>
      </c>
      <c r="J550" s="39">
        <f t="shared" si="416"/>
        <v>5.9933368505417639E-3</v>
      </c>
      <c r="K550" s="39">
        <f t="shared" si="417"/>
        <v>166.85195992439597</v>
      </c>
      <c r="L550" s="39">
        <f t="shared" si="418"/>
        <v>0.22817489580991143</v>
      </c>
      <c r="M550" s="39">
        <f t="shared" si="419"/>
        <v>0.24016156951099496</v>
      </c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>
        <v>1</v>
      </c>
      <c r="AB550" s="9">
        <v>0</v>
      </c>
      <c r="AC550" s="8">
        <v>0</v>
      </c>
      <c r="AD550" s="9">
        <v>0</v>
      </c>
      <c r="AE550" s="9">
        <v>1</v>
      </c>
      <c r="AF550" s="9">
        <v>0</v>
      </c>
      <c r="AG550" s="9">
        <v>0</v>
      </c>
      <c r="AH550" s="8">
        <v>26387</v>
      </c>
      <c r="AI550" s="9">
        <v>73</v>
      </c>
      <c r="AJ550" s="9">
        <f t="shared" si="423"/>
        <v>26313</v>
      </c>
      <c r="AL550" s="7">
        <v>15.5</v>
      </c>
      <c r="AM550" s="7">
        <f t="shared" si="424"/>
        <v>15.269599999999997</v>
      </c>
      <c r="AN550" s="9">
        <v>1</v>
      </c>
      <c r="AO550" s="9">
        <v>0</v>
      </c>
      <c r="AP550" s="9">
        <v>0</v>
      </c>
      <c r="AQ550" s="9">
        <v>1</v>
      </c>
      <c r="AR550" s="9">
        <v>0</v>
      </c>
      <c r="AS550" s="9">
        <v>0</v>
      </c>
      <c r="AT550" s="8">
        <v>0</v>
      </c>
      <c r="AU550" s="9">
        <v>1</v>
      </c>
      <c r="AV550" s="31">
        <v>0</v>
      </c>
      <c r="AW550" s="9">
        <v>0</v>
      </c>
      <c r="AX550" s="9">
        <v>0</v>
      </c>
      <c r="AY550" s="31">
        <v>1</v>
      </c>
      <c r="AZ550" s="21">
        <v>1993</v>
      </c>
      <c r="BA550" s="23"/>
      <c r="BB550" s="39">
        <f t="shared" si="420"/>
        <v>0.19130000000000003</v>
      </c>
      <c r="BC550" s="39">
        <v>0.1027</v>
      </c>
      <c r="BD550" s="39">
        <v>0.4718</v>
      </c>
      <c r="BE550" s="59">
        <v>0.23419999999999999</v>
      </c>
      <c r="BF550" s="39" t="s">
        <v>433</v>
      </c>
      <c r="BG550" s="59" t="s">
        <v>433</v>
      </c>
      <c r="BM550" s="57">
        <f t="shared" si="425"/>
        <v>0.52929399999999993</v>
      </c>
      <c r="BN550" s="18">
        <v>0.47070600000000001</v>
      </c>
      <c r="BO550">
        <v>1</v>
      </c>
      <c r="BP550" s="54">
        <v>0</v>
      </c>
      <c r="BQ550" t="s">
        <v>433</v>
      </c>
      <c r="BR550" s="54" t="s">
        <v>433</v>
      </c>
      <c r="BT550" s="18"/>
      <c r="BU550">
        <v>0.28499999999999998</v>
      </c>
      <c r="BV550" s="18">
        <f t="shared" si="421"/>
        <v>0.71500000000000008</v>
      </c>
      <c r="BW550" s="18" t="s">
        <v>144</v>
      </c>
      <c r="CD550" s="18"/>
      <c r="CG550" s="18"/>
      <c r="CJ550" s="25">
        <v>36.769599999999997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 s="18">
        <v>0</v>
      </c>
      <c r="CS550">
        <v>0</v>
      </c>
      <c r="CT550">
        <v>0</v>
      </c>
      <c r="CU550">
        <v>0</v>
      </c>
      <c r="CV550" s="18">
        <v>1</v>
      </c>
      <c r="CW550">
        <v>0</v>
      </c>
      <c r="CX550">
        <v>0</v>
      </c>
      <c r="CY550">
        <v>0</v>
      </c>
      <c r="CZ550">
        <v>0</v>
      </c>
      <c r="DA550" s="18">
        <v>0</v>
      </c>
      <c r="DB550">
        <v>1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1</v>
      </c>
      <c r="DK550">
        <v>1</v>
      </c>
      <c r="DL550" s="18">
        <v>1</v>
      </c>
      <c r="DN550" s="18"/>
      <c r="DS550" s="43" t="s">
        <v>397</v>
      </c>
    </row>
    <row r="551" spans="1:123" x14ac:dyDescent="0.25">
      <c r="A551">
        <v>550</v>
      </c>
      <c r="B551">
        <v>35</v>
      </c>
      <c r="C551" s="25" t="s">
        <v>670</v>
      </c>
      <c r="D551" s="12">
        <v>12.29</v>
      </c>
      <c r="E551" s="14">
        <v>0.27999999999999997</v>
      </c>
      <c r="F551" s="7">
        <f t="shared" si="422"/>
        <v>43.892857142857146</v>
      </c>
      <c r="G551" s="7">
        <f t="shared" si="405"/>
        <v>12.01</v>
      </c>
      <c r="H551" s="16">
        <f t="shared" si="406"/>
        <v>12.569999999999999</v>
      </c>
      <c r="I551" s="11">
        <f t="shared" si="415"/>
        <v>0.25709437715131617</v>
      </c>
      <c r="J551" s="39">
        <f t="shared" si="416"/>
        <v>5.8573169733416195E-3</v>
      </c>
      <c r="K551" s="39">
        <f t="shared" si="417"/>
        <v>170.7266320998668</v>
      </c>
      <c r="L551" s="39">
        <f t="shared" si="418"/>
        <v>0.25123706017797454</v>
      </c>
      <c r="M551" s="39">
        <f t="shared" si="419"/>
        <v>0.2629516941246578</v>
      </c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>
        <v>1</v>
      </c>
      <c r="AB551" s="9">
        <v>0</v>
      </c>
      <c r="AC551" s="8">
        <v>0</v>
      </c>
      <c r="AD551" s="9">
        <v>0</v>
      </c>
      <c r="AE551" s="9">
        <v>1</v>
      </c>
      <c r="AF551" s="9">
        <v>0</v>
      </c>
      <c r="AG551" s="9">
        <v>0</v>
      </c>
      <c r="AH551" s="8">
        <v>27295</v>
      </c>
      <c r="AI551" s="9">
        <v>73</v>
      </c>
      <c r="AJ551" s="9">
        <f t="shared" si="423"/>
        <v>27221</v>
      </c>
      <c r="AL551" s="7">
        <v>15.5</v>
      </c>
      <c r="AM551" s="7">
        <f t="shared" si="424"/>
        <v>15.610999999999997</v>
      </c>
      <c r="AN551" s="9">
        <v>1</v>
      </c>
      <c r="AO551" s="9">
        <v>0</v>
      </c>
      <c r="AP551" s="9">
        <v>0</v>
      </c>
      <c r="AQ551" s="9">
        <v>1</v>
      </c>
      <c r="AR551" s="9">
        <v>0</v>
      </c>
      <c r="AS551" s="9">
        <v>0</v>
      </c>
      <c r="AT551" s="8">
        <v>0</v>
      </c>
      <c r="AU551" s="9">
        <v>1</v>
      </c>
      <c r="AV551" s="31">
        <v>0</v>
      </c>
      <c r="AW551" s="9">
        <v>0</v>
      </c>
      <c r="AX551" s="9">
        <v>0</v>
      </c>
      <c r="AY551" s="31">
        <v>1</v>
      </c>
      <c r="AZ551" s="21">
        <v>1999</v>
      </c>
      <c r="BA551" s="23"/>
      <c r="BB551" s="39">
        <f t="shared" si="420"/>
        <v>0.16289999999999993</v>
      </c>
      <c r="BC551" s="39">
        <v>9.69E-2</v>
      </c>
      <c r="BD551" s="39">
        <v>0.49940000000000001</v>
      </c>
      <c r="BE551" s="59">
        <v>0.24079999999999999</v>
      </c>
      <c r="BF551" s="39" t="s">
        <v>433</v>
      </c>
      <c r="BG551" s="59" t="s">
        <v>433</v>
      </c>
      <c r="BM551" s="57">
        <f t="shared" si="425"/>
        <v>0.53514991000000001</v>
      </c>
      <c r="BN551" s="18">
        <v>0.46485008999999999</v>
      </c>
      <c r="BO551">
        <v>1</v>
      </c>
      <c r="BP551" s="54">
        <v>0</v>
      </c>
      <c r="BQ551" t="s">
        <v>433</v>
      </c>
      <c r="BR551" s="54" t="s">
        <v>433</v>
      </c>
      <c r="BT551" s="18"/>
      <c r="BU551">
        <v>0.28489999999999999</v>
      </c>
      <c r="BV551" s="18">
        <f t="shared" si="421"/>
        <v>0.71510000000000007</v>
      </c>
      <c r="BW551" s="18" t="s">
        <v>144</v>
      </c>
      <c r="CD551" s="18"/>
      <c r="CG551" s="18"/>
      <c r="CJ551" s="25">
        <v>37.110999999999997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 s="18">
        <v>0</v>
      </c>
      <c r="CS551">
        <v>0</v>
      </c>
      <c r="CT551">
        <v>0</v>
      </c>
      <c r="CU551">
        <v>0</v>
      </c>
      <c r="CV551" s="18">
        <v>1</v>
      </c>
      <c r="CW551">
        <v>0</v>
      </c>
      <c r="CX551">
        <v>0</v>
      </c>
      <c r="CY551">
        <v>0</v>
      </c>
      <c r="CZ551">
        <v>0</v>
      </c>
      <c r="DA551" s="18">
        <v>0</v>
      </c>
      <c r="DB551">
        <v>1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1</v>
      </c>
      <c r="DK551">
        <v>1</v>
      </c>
      <c r="DL551" s="18">
        <v>1</v>
      </c>
      <c r="DN551" s="18"/>
      <c r="DS551" s="43" t="s">
        <v>397</v>
      </c>
    </row>
    <row r="552" spans="1:123" x14ac:dyDescent="0.25">
      <c r="A552">
        <v>551</v>
      </c>
      <c r="B552">
        <v>35</v>
      </c>
      <c r="C552" s="25" t="s">
        <v>670</v>
      </c>
      <c r="D552" s="12">
        <v>5.17</v>
      </c>
      <c r="E552" s="14">
        <v>0.24</v>
      </c>
      <c r="F552" s="7">
        <f t="shared" si="422"/>
        <v>21.541666666666668</v>
      </c>
      <c r="G552" s="7">
        <f t="shared" si="405"/>
        <v>4.93</v>
      </c>
      <c r="H552" s="16">
        <f t="shared" si="406"/>
        <v>5.41</v>
      </c>
      <c r="I552" s="11">
        <f t="shared" si="415"/>
        <v>0.12596594997664462</v>
      </c>
      <c r="J552" s="39">
        <f t="shared" si="416"/>
        <v>5.8475489350860175E-3</v>
      </c>
      <c r="K552" s="39">
        <f t="shared" si="417"/>
        <v>171.01182240645755</v>
      </c>
      <c r="L552" s="39">
        <f t="shared" si="418"/>
        <v>0.1201184010415586</v>
      </c>
      <c r="M552" s="39">
        <f t="shared" si="419"/>
        <v>0.13181349891173064</v>
      </c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>
        <v>1</v>
      </c>
      <c r="AB552" s="9">
        <v>0</v>
      </c>
      <c r="AC552" s="8">
        <v>0</v>
      </c>
      <c r="AD552" s="9">
        <v>0</v>
      </c>
      <c r="AE552" s="9">
        <v>1</v>
      </c>
      <c r="AF552" s="9">
        <v>0</v>
      </c>
      <c r="AG552" s="9">
        <v>0</v>
      </c>
      <c r="AH552" s="8">
        <v>28855</v>
      </c>
      <c r="AI552" s="9">
        <v>73</v>
      </c>
      <c r="AJ552" s="9">
        <f t="shared" si="423"/>
        <v>28781</v>
      </c>
      <c r="AL552" s="7">
        <v>5</v>
      </c>
      <c r="AM552" s="7">
        <f t="shared" si="424"/>
        <v>21.476599999999998</v>
      </c>
      <c r="AN552" s="9">
        <v>1</v>
      </c>
      <c r="AO552" s="9">
        <v>0</v>
      </c>
      <c r="AP552" s="9">
        <v>0</v>
      </c>
      <c r="AQ552" s="9">
        <v>1</v>
      </c>
      <c r="AR552" s="9">
        <v>0</v>
      </c>
      <c r="AS552" s="9">
        <v>0</v>
      </c>
      <c r="AT552" s="8">
        <v>0</v>
      </c>
      <c r="AU552" s="9">
        <v>1</v>
      </c>
      <c r="AV552" s="31">
        <v>0</v>
      </c>
      <c r="AW552" s="9">
        <v>0</v>
      </c>
      <c r="AX552" s="9">
        <v>0</v>
      </c>
      <c r="AY552" s="31">
        <v>1</v>
      </c>
      <c r="AZ552" s="21">
        <v>1983</v>
      </c>
      <c r="BA552" s="23"/>
      <c r="BB552" s="39">
        <f t="shared" si="420"/>
        <v>0.75960000000000005</v>
      </c>
      <c r="BC552" s="39">
        <v>0.14369999999999999</v>
      </c>
      <c r="BD552" s="39">
        <v>9.5100000000000004E-2</v>
      </c>
      <c r="BE552" s="59">
        <v>1.6000000000000001E-3</v>
      </c>
      <c r="BF552" s="39" t="s">
        <v>433</v>
      </c>
      <c r="BG552" s="59" t="s">
        <v>433</v>
      </c>
      <c r="BM552" s="57">
        <f t="shared" si="425"/>
        <v>0.54134831999999999</v>
      </c>
      <c r="BN552" s="18">
        <v>0.45865168000000001</v>
      </c>
      <c r="BO552">
        <v>1</v>
      </c>
      <c r="BP552" s="54">
        <v>0</v>
      </c>
      <c r="BQ552" t="s">
        <v>433</v>
      </c>
      <c r="BR552" s="54" t="s">
        <v>433</v>
      </c>
      <c r="BT552" s="18"/>
      <c r="BU552">
        <v>0.79579999999999995</v>
      </c>
      <c r="BV552" s="18">
        <f t="shared" si="421"/>
        <v>0.20420000000000005</v>
      </c>
      <c r="BW552" s="18" t="s">
        <v>144</v>
      </c>
      <c r="CD552" s="18"/>
      <c r="CG552" s="18"/>
      <c r="CJ552" s="25">
        <v>32.476599999999998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 s="18">
        <v>0</v>
      </c>
      <c r="CS552">
        <v>0</v>
      </c>
      <c r="CT552">
        <v>0</v>
      </c>
      <c r="CU552">
        <v>0</v>
      </c>
      <c r="CV552" s="18">
        <v>1</v>
      </c>
      <c r="CW552">
        <v>0</v>
      </c>
      <c r="CX552">
        <v>0</v>
      </c>
      <c r="CY552">
        <v>0</v>
      </c>
      <c r="CZ552">
        <v>0</v>
      </c>
      <c r="DA552" s="18">
        <v>0</v>
      </c>
      <c r="DB552">
        <v>1</v>
      </c>
      <c r="DC552">
        <v>0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1</v>
      </c>
      <c r="DK552">
        <v>1</v>
      </c>
      <c r="DL552" s="18">
        <v>1</v>
      </c>
      <c r="DN552" s="18"/>
      <c r="DS552" s="43" t="s">
        <v>397</v>
      </c>
    </row>
    <row r="553" spans="1:123" x14ac:dyDescent="0.25">
      <c r="A553">
        <v>552</v>
      </c>
      <c r="B553">
        <v>35</v>
      </c>
      <c r="C553" s="25" t="s">
        <v>670</v>
      </c>
      <c r="D553" s="12">
        <v>5.09</v>
      </c>
      <c r="E553" s="14">
        <v>0.25</v>
      </c>
      <c r="F553" s="7">
        <f t="shared" si="422"/>
        <v>20.36</v>
      </c>
      <c r="G553" s="7">
        <f t="shared" si="405"/>
        <v>4.84</v>
      </c>
      <c r="H553" s="16">
        <f t="shared" si="406"/>
        <v>5.34</v>
      </c>
      <c r="I553" s="11">
        <f t="shared" si="415"/>
        <v>0.1245113704291685</v>
      </c>
      <c r="J553" s="39">
        <f t="shared" si="416"/>
        <v>6.1154897067371566E-3</v>
      </c>
      <c r="K553" s="39">
        <f t="shared" si="417"/>
        <v>163.51920254208679</v>
      </c>
      <c r="L553" s="39">
        <f t="shared" si="418"/>
        <v>0.11839588072243135</v>
      </c>
      <c r="M553" s="39">
        <f t="shared" si="419"/>
        <v>0.13062686013590566</v>
      </c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>
        <v>1</v>
      </c>
      <c r="AB553" s="9">
        <v>0</v>
      </c>
      <c r="AC553" s="8">
        <v>0</v>
      </c>
      <c r="AD553" s="9">
        <v>0</v>
      </c>
      <c r="AE553" s="9">
        <v>1</v>
      </c>
      <c r="AF553" s="9">
        <v>0</v>
      </c>
      <c r="AG553" s="9">
        <v>0</v>
      </c>
      <c r="AH553" s="8">
        <v>26398</v>
      </c>
      <c r="AI553" s="9">
        <v>73</v>
      </c>
      <c r="AJ553" s="9">
        <f t="shared" si="423"/>
        <v>26324</v>
      </c>
      <c r="AL553" s="7">
        <v>5</v>
      </c>
      <c r="AM553" s="7">
        <f t="shared" si="424"/>
        <v>22.099899999999998</v>
      </c>
      <c r="AN553" s="9">
        <v>1</v>
      </c>
      <c r="AO553" s="9">
        <v>0</v>
      </c>
      <c r="AP553" s="9">
        <v>0</v>
      </c>
      <c r="AQ553" s="9">
        <v>1</v>
      </c>
      <c r="AR553" s="9">
        <v>0</v>
      </c>
      <c r="AS553" s="9">
        <v>0</v>
      </c>
      <c r="AT553" s="8">
        <v>0</v>
      </c>
      <c r="AU553" s="9">
        <v>1</v>
      </c>
      <c r="AV553" s="31">
        <v>0</v>
      </c>
      <c r="AW553" s="9">
        <v>0</v>
      </c>
      <c r="AX553" s="9">
        <v>0</v>
      </c>
      <c r="AY553" s="31">
        <v>1</v>
      </c>
      <c r="AZ553" s="21">
        <v>1993</v>
      </c>
      <c r="BA553" s="23"/>
      <c r="BB553" s="39">
        <f t="shared" si="420"/>
        <v>0.69320000000000004</v>
      </c>
      <c r="BC553" s="39">
        <v>0.1447</v>
      </c>
      <c r="BD553" s="39">
        <v>0.1585</v>
      </c>
      <c r="BE553" s="59">
        <v>3.5999999999999999E-3</v>
      </c>
      <c r="BF553" s="39" t="s">
        <v>433</v>
      </c>
      <c r="BG553" s="59" t="s">
        <v>433</v>
      </c>
      <c r="BM553" s="57">
        <f t="shared" si="425"/>
        <v>0.52929399999999993</v>
      </c>
      <c r="BN553" s="18">
        <v>0.47070600000000001</v>
      </c>
      <c r="BO553">
        <v>1</v>
      </c>
      <c r="BP553" s="54">
        <v>0</v>
      </c>
      <c r="BQ553" t="s">
        <v>433</v>
      </c>
      <c r="BR553" s="54" t="s">
        <v>433</v>
      </c>
      <c r="BT553" s="18"/>
      <c r="BU553">
        <v>0.76400000000000001</v>
      </c>
      <c r="BV553" s="18">
        <f t="shared" si="421"/>
        <v>0.23599999999999999</v>
      </c>
      <c r="BW553" s="18" t="s">
        <v>144</v>
      </c>
      <c r="CD553" s="18"/>
      <c r="CG553" s="18"/>
      <c r="CJ553" s="25">
        <v>33.099899999999998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 s="18">
        <v>0</v>
      </c>
      <c r="CS553">
        <v>0</v>
      </c>
      <c r="CT553">
        <v>0</v>
      </c>
      <c r="CU553">
        <v>0</v>
      </c>
      <c r="CV553" s="18">
        <v>1</v>
      </c>
      <c r="CW553">
        <v>0</v>
      </c>
      <c r="CX553">
        <v>0</v>
      </c>
      <c r="CY553">
        <v>0</v>
      </c>
      <c r="CZ553">
        <v>0</v>
      </c>
      <c r="DA553" s="18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1</v>
      </c>
      <c r="DK553">
        <v>1</v>
      </c>
      <c r="DL553" s="18">
        <v>1</v>
      </c>
      <c r="DN553" s="18"/>
      <c r="DS553" s="43" t="s">
        <v>397</v>
      </c>
    </row>
    <row r="554" spans="1:123" x14ac:dyDescent="0.25">
      <c r="A554">
        <v>553</v>
      </c>
      <c r="B554">
        <v>35</v>
      </c>
      <c r="C554" s="25" t="s">
        <v>670</v>
      </c>
      <c r="D554" s="12">
        <v>5.15</v>
      </c>
      <c r="E554" s="14">
        <v>0.25</v>
      </c>
      <c r="F554" s="7">
        <f t="shared" si="422"/>
        <v>20.6</v>
      </c>
      <c r="G554" s="7">
        <f t="shared" ref="G554:G563" si="426">D554-E554</f>
        <v>4.9000000000000004</v>
      </c>
      <c r="H554" s="16">
        <f t="shared" ref="H554:H563" si="427">D554+E554</f>
        <v>5.4</v>
      </c>
      <c r="I554" s="11">
        <f t="shared" si="415"/>
        <v>0.11862738625856023</v>
      </c>
      <c r="J554" s="39">
        <f t="shared" si="416"/>
        <v>5.7586109834252535E-3</v>
      </c>
      <c r="K554" s="39">
        <f t="shared" si="417"/>
        <v>173.65298730514255</v>
      </c>
      <c r="L554" s="39">
        <f t="shared" si="418"/>
        <v>0.11286877527513497</v>
      </c>
      <c r="M554" s="39">
        <f t="shared" si="419"/>
        <v>0.12438599724198549</v>
      </c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>
        <v>1</v>
      </c>
      <c r="AB554" s="9">
        <v>0</v>
      </c>
      <c r="AC554" s="8">
        <v>0</v>
      </c>
      <c r="AD554" s="9">
        <v>0</v>
      </c>
      <c r="AE554" s="9">
        <v>1</v>
      </c>
      <c r="AF554" s="9">
        <v>0</v>
      </c>
      <c r="AG554" s="9">
        <v>0</v>
      </c>
      <c r="AH554" s="8">
        <v>29805</v>
      </c>
      <c r="AI554" s="9">
        <v>73</v>
      </c>
      <c r="AJ554" s="9">
        <f t="shared" si="423"/>
        <v>29731</v>
      </c>
      <c r="AL554" s="7">
        <v>5</v>
      </c>
      <c r="AM554" s="7">
        <f t="shared" si="424"/>
        <v>22.079599999999999</v>
      </c>
      <c r="AN554" s="9">
        <v>1</v>
      </c>
      <c r="AO554" s="9">
        <v>0</v>
      </c>
      <c r="AP554" s="9">
        <v>0</v>
      </c>
      <c r="AQ554" s="9">
        <v>1</v>
      </c>
      <c r="AR554" s="9">
        <v>0</v>
      </c>
      <c r="AS554" s="9">
        <v>0</v>
      </c>
      <c r="AT554" s="8">
        <v>0</v>
      </c>
      <c r="AU554" s="9">
        <v>1</v>
      </c>
      <c r="AV554" s="31">
        <v>0</v>
      </c>
      <c r="AW554" s="9">
        <v>0</v>
      </c>
      <c r="AX554" s="9">
        <v>0</v>
      </c>
      <c r="AY554" s="31">
        <v>1</v>
      </c>
      <c r="AZ554" s="21">
        <v>1999</v>
      </c>
      <c r="BA554" s="23"/>
      <c r="BB554" s="39">
        <f t="shared" si="420"/>
        <v>0.61990000000000001</v>
      </c>
      <c r="BC554" s="39">
        <v>0.14649999999999999</v>
      </c>
      <c r="BD554" s="39">
        <v>0.22819999999999999</v>
      </c>
      <c r="BE554" s="59">
        <v>5.4000000000000003E-3</v>
      </c>
      <c r="BF554" s="39" t="s">
        <v>433</v>
      </c>
      <c r="BG554" s="59" t="s">
        <v>433</v>
      </c>
      <c r="BM554" s="57">
        <f t="shared" si="425"/>
        <v>0.53514991000000001</v>
      </c>
      <c r="BN554" s="18">
        <v>0.46485008999999999</v>
      </c>
      <c r="BO554">
        <v>1</v>
      </c>
      <c r="BP554" s="54">
        <v>0</v>
      </c>
      <c r="BQ554" t="s">
        <v>433</v>
      </c>
      <c r="BR554" s="54" t="s">
        <v>433</v>
      </c>
      <c r="BT554" s="18"/>
      <c r="BU554">
        <v>0.75</v>
      </c>
      <c r="BV554" s="18">
        <f t="shared" si="421"/>
        <v>0.25</v>
      </c>
      <c r="BW554" s="18" t="s">
        <v>144</v>
      </c>
      <c r="CD554" s="18"/>
      <c r="CG554" s="18"/>
      <c r="CJ554" s="25">
        <v>33.079599999999999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 s="18">
        <v>0</v>
      </c>
      <c r="CS554">
        <v>0</v>
      </c>
      <c r="CT554">
        <v>0</v>
      </c>
      <c r="CU554">
        <v>0</v>
      </c>
      <c r="CV554" s="18">
        <v>1</v>
      </c>
      <c r="CW554">
        <v>0</v>
      </c>
      <c r="CX554">
        <v>0</v>
      </c>
      <c r="CY554">
        <v>0</v>
      </c>
      <c r="CZ554">
        <v>0</v>
      </c>
      <c r="DA554" s="18">
        <v>0</v>
      </c>
      <c r="DB554">
        <v>1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1</v>
      </c>
      <c r="DK554">
        <v>1</v>
      </c>
      <c r="DL554" s="18">
        <v>1</v>
      </c>
      <c r="DN554" s="18"/>
      <c r="DS554" s="43" t="s">
        <v>397</v>
      </c>
    </row>
    <row r="555" spans="1:123" x14ac:dyDescent="0.25">
      <c r="A555">
        <v>554</v>
      </c>
      <c r="B555">
        <v>35</v>
      </c>
      <c r="C555" s="25" t="s">
        <v>670</v>
      </c>
      <c r="D555" s="12">
        <v>0.82</v>
      </c>
      <c r="E555" s="14">
        <v>0.26</v>
      </c>
      <c r="F555" s="7">
        <f t="shared" si="422"/>
        <v>3.1538461538461537</v>
      </c>
      <c r="G555" s="7">
        <f t="shared" si="426"/>
        <v>0.55999999999999994</v>
      </c>
      <c r="H555" s="16">
        <f t="shared" si="427"/>
        <v>1.08</v>
      </c>
      <c r="I555" s="11">
        <f t="shared" si="415"/>
        <v>1.8587138339873844E-2</v>
      </c>
      <c r="J555" s="39">
        <f t="shared" si="416"/>
        <v>5.8934828882526826E-3</v>
      </c>
      <c r="K555" s="39">
        <f t="shared" si="417"/>
        <v>169.67895198156467</v>
      </c>
      <c r="L555" s="39">
        <f t="shared" si="418"/>
        <v>1.2693655451621162E-2</v>
      </c>
      <c r="M555" s="39">
        <f t="shared" si="419"/>
        <v>2.4480621228126526E-2</v>
      </c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>
        <v>1</v>
      </c>
      <c r="AB555" s="9">
        <v>0</v>
      </c>
      <c r="AC555" s="8">
        <v>0</v>
      </c>
      <c r="AD555" s="9">
        <v>0</v>
      </c>
      <c r="AE555" s="9">
        <v>1</v>
      </c>
      <c r="AF555" s="9">
        <v>0</v>
      </c>
      <c r="AG555" s="9">
        <v>0</v>
      </c>
      <c r="AH555" s="8">
        <v>28855</v>
      </c>
      <c r="AI555" s="9">
        <v>73</v>
      </c>
      <c r="AJ555" s="9">
        <f t="shared" si="423"/>
        <v>28781</v>
      </c>
      <c r="AL555" s="7">
        <v>8</v>
      </c>
      <c r="AM555" s="7">
        <f t="shared" si="424"/>
        <v>20.878999999999998</v>
      </c>
      <c r="AN555" s="9">
        <v>1</v>
      </c>
      <c r="AO555" s="9">
        <v>0</v>
      </c>
      <c r="AP555" s="9">
        <v>0</v>
      </c>
      <c r="AQ555" s="9">
        <v>1</v>
      </c>
      <c r="AR555" s="9">
        <v>0</v>
      </c>
      <c r="AS555" s="9">
        <v>0</v>
      </c>
      <c r="AT555" s="8">
        <v>0</v>
      </c>
      <c r="AU555" s="9">
        <v>1</v>
      </c>
      <c r="AV555" s="31">
        <v>0</v>
      </c>
      <c r="AW555" s="9">
        <v>0</v>
      </c>
      <c r="AX555" s="9">
        <v>0</v>
      </c>
      <c r="AY555" s="31">
        <v>1</v>
      </c>
      <c r="AZ555" s="21">
        <v>1983</v>
      </c>
      <c r="BA555" s="23"/>
      <c r="BB555" s="39">
        <f t="shared" si="420"/>
        <v>0.75960000000000005</v>
      </c>
      <c r="BC555" s="39">
        <v>0.14369999999999999</v>
      </c>
      <c r="BD555" s="39">
        <v>9.5100000000000004E-2</v>
      </c>
      <c r="BE555" s="59">
        <v>1.6000000000000001E-3</v>
      </c>
      <c r="BF555" s="39" t="s">
        <v>433</v>
      </c>
      <c r="BG555" s="59" t="s">
        <v>433</v>
      </c>
      <c r="BM555" s="57">
        <f t="shared" si="425"/>
        <v>0.54134831999999999</v>
      </c>
      <c r="BN555" s="18">
        <v>0.45865168000000001</v>
      </c>
      <c r="BO555">
        <v>1</v>
      </c>
      <c r="BP555" s="54">
        <v>0</v>
      </c>
      <c r="BQ555" t="s">
        <v>433</v>
      </c>
      <c r="BR555" s="54" t="s">
        <v>433</v>
      </c>
      <c r="BT555" s="18"/>
      <c r="BU555">
        <v>0.30980000000000002</v>
      </c>
      <c r="BV555" s="18">
        <f t="shared" si="421"/>
        <v>0.69019999999999992</v>
      </c>
      <c r="BW555" s="18" t="s">
        <v>144</v>
      </c>
      <c r="CD555" s="18"/>
      <c r="CG555" s="18"/>
      <c r="CJ555" s="25">
        <v>34.878999999999998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 s="18">
        <v>0</v>
      </c>
      <c r="CS555">
        <v>0</v>
      </c>
      <c r="CT555">
        <v>0</v>
      </c>
      <c r="CU555">
        <v>0</v>
      </c>
      <c r="CV555" s="18">
        <v>1</v>
      </c>
      <c r="CW555">
        <v>0</v>
      </c>
      <c r="CX555">
        <v>0</v>
      </c>
      <c r="CY555">
        <v>0</v>
      </c>
      <c r="CZ555">
        <v>0</v>
      </c>
      <c r="DA555" s="18">
        <v>0</v>
      </c>
      <c r="DB555">
        <v>1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1</v>
      </c>
      <c r="DK555">
        <v>1</v>
      </c>
      <c r="DL555" s="18">
        <v>1</v>
      </c>
      <c r="DN555" s="18"/>
      <c r="DS555" s="43" t="s">
        <v>397</v>
      </c>
    </row>
    <row r="556" spans="1:123" x14ac:dyDescent="0.25">
      <c r="A556">
        <v>555</v>
      </c>
      <c r="B556">
        <v>35</v>
      </c>
      <c r="C556" s="25" t="s">
        <v>670</v>
      </c>
      <c r="D556" s="12">
        <v>0.72</v>
      </c>
      <c r="E556" s="14">
        <v>0.24</v>
      </c>
      <c r="F556" s="7">
        <f t="shared" si="422"/>
        <v>3</v>
      </c>
      <c r="G556" s="7">
        <f t="shared" si="426"/>
        <v>0.48</v>
      </c>
      <c r="H556" s="16">
        <f t="shared" si="427"/>
        <v>0.96</v>
      </c>
      <c r="I556" s="11">
        <f t="shared" si="415"/>
        <v>1.8487197683350179E-2</v>
      </c>
      <c r="J556" s="39">
        <f t="shared" si="416"/>
        <v>6.1623992277833927E-3</v>
      </c>
      <c r="K556" s="39">
        <f t="shared" si="417"/>
        <v>162.27445886522005</v>
      </c>
      <c r="L556" s="39">
        <f t="shared" si="418"/>
        <v>1.2324798455566787E-2</v>
      </c>
      <c r="M556" s="39">
        <f t="shared" si="419"/>
        <v>2.4649596911133571E-2</v>
      </c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>
        <v>1</v>
      </c>
      <c r="AB556" s="9">
        <v>0</v>
      </c>
      <c r="AC556" s="8">
        <v>0</v>
      </c>
      <c r="AD556" s="9">
        <v>0</v>
      </c>
      <c r="AE556" s="9">
        <v>1</v>
      </c>
      <c r="AF556" s="9">
        <v>0</v>
      </c>
      <c r="AG556" s="9">
        <v>0</v>
      </c>
      <c r="AH556" s="8">
        <v>26398</v>
      </c>
      <c r="AI556" s="9">
        <v>73</v>
      </c>
      <c r="AJ556" s="9">
        <f t="shared" si="423"/>
        <v>26324</v>
      </c>
      <c r="AL556" s="7">
        <v>8</v>
      </c>
      <c r="AM556" s="7">
        <f t="shared" si="424"/>
        <v>22.769599999999997</v>
      </c>
      <c r="AN556" s="9">
        <v>1</v>
      </c>
      <c r="AO556" s="9">
        <v>0</v>
      </c>
      <c r="AP556" s="9">
        <v>0</v>
      </c>
      <c r="AQ556" s="9">
        <v>1</v>
      </c>
      <c r="AR556" s="9">
        <v>0</v>
      </c>
      <c r="AS556" s="9">
        <v>0</v>
      </c>
      <c r="AT556" s="8">
        <v>0</v>
      </c>
      <c r="AU556" s="9">
        <v>1</v>
      </c>
      <c r="AV556" s="31">
        <v>0</v>
      </c>
      <c r="AW556" s="9">
        <v>0</v>
      </c>
      <c r="AX556" s="9">
        <v>0</v>
      </c>
      <c r="AY556" s="31">
        <v>1</v>
      </c>
      <c r="AZ556" s="21">
        <v>1993</v>
      </c>
      <c r="BA556" s="23"/>
      <c r="BB556" s="39">
        <f t="shared" si="420"/>
        <v>0.69320000000000004</v>
      </c>
      <c r="BC556" s="39">
        <v>0.1447</v>
      </c>
      <c r="BD556" s="39">
        <v>0.1585</v>
      </c>
      <c r="BE556" s="59">
        <v>3.5999999999999999E-3</v>
      </c>
      <c r="BF556" s="39" t="s">
        <v>433</v>
      </c>
      <c r="BG556" s="59" t="s">
        <v>433</v>
      </c>
      <c r="BM556" s="57">
        <f t="shared" si="425"/>
        <v>0.52929399999999993</v>
      </c>
      <c r="BN556" s="18">
        <v>0.47070600000000001</v>
      </c>
      <c r="BO556">
        <v>1</v>
      </c>
      <c r="BP556" s="54">
        <v>0</v>
      </c>
      <c r="BQ556" t="s">
        <v>433</v>
      </c>
      <c r="BR556" s="54" t="s">
        <v>433</v>
      </c>
      <c r="BT556" s="18"/>
      <c r="BU556">
        <v>0.28499999999999998</v>
      </c>
      <c r="BV556" s="18">
        <f t="shared" si="421"/>
        <v>0.71500000000000008</v>
      </c>
      <c r="BW556" s="18" t="s">
        <v>144</v>
      </c>
      <c r="CD556" s="18"/>
      <c r="CG556" s="18"/>
      <c r="CJ556" s="25">
        <v>36.769599999999997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 s="18">
        <v>0</v>
      </c>
      <c r="CS556">
        <v>0</v>
      </c>
      <c r="CT556">
        <v>0</v>
      </c>
      <c r="CU556">
        <v>0</v>
      </c>
      <c r="CV556" s="18">
        <v>1</v>
      </c>
      <c r="CW556">
        <v>0</v>
      </c>
      <c r="CX556">
        <v>0</v>
      </c>
      <c r="CY556">
        <v>0</v>
      </c>
      <c r="CZ556">
        <v>0</v>
      </c>
      <c r="DA556" s="18">
        <v>0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1</v>
      </c>
      <c r="DK556">
        <v>1</v>
      </c>
      <c r="DL556" s="18">
        <v>1</v>
      </c>
      <c r="DN556" s="18"/>
      <c r="DS556" s="43" t="s">
        <v>397</v>
      </c>
    </row>
    <row r="557" spans="1:123" x14ac:dyDescent="0.25">
      <c r="A557">
        <v>556</v>
      </c>
      <c r="B557">
        <v>35</v>
      </c>
      <c r="C557" s="25" t="s">
        <v>670</v>
      </c>
      <c r="D557" s="12">
        <v>0.72</v>
      </c>
      <c r="E557" s="14">
        <v>0.22</v>
      </c>
      <c r="F557" s="7">
        <f t="shared" si="422"/>
        <v>3.2727272727272725</v>
      </c>
      <c r="G557" s="7">
        <f t="shared" si="426"/>
        <v>0.5</v>
      </c>
      <c r="H557" s="16">
        <f t="shared" si="427"/>
        <v>0.94</v>
      </c>
      <c r="I557" s="11">
        <f t="shared" si="415"/>
        <v>1.8976968768129054E-2</v>
      </c>
      <c r="J557" s="39">
        <f t="shared" si="416"/>
        <v>5.7985182347060999E-3</v>
      </c>
      <c r="K557" s="39">
        <f t="shared" si="417"/>
        <v>172.45785207928822</v>
      </c>
      <c r="L557" s="39">
        <f t="shared" si="418"/>
        <v>1.3178450533422953E-2</v>
      </c>
      <c r="M557" s="39">
        <f t="shared" si="419"/>
        <v>2.4775487002835155E-2</v>
      </c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>
        <v>1</v>
      </c>
      <c r="AB557" s="9">
        <v>0</v>
      </c>
      <c r="AC557" s="8">
        <v>0</v>
      </c>
      <c r="AD557" s="9">
        <v>0</v>
      </c>
      <c r="AE557" s="9">
        <v>1</v>
      </c>
      <c r="AF557" s="9">
        <v>0</v>
      </c>
      <c r="AG557" s="9">
        <v>0</v>
      </c>
      <c r="AH557" s="8">
        <v>29805</v>
      </c>
      <c r="AI557" s="9">
        <v>73</v>
      </c>
      <c r="AJ557" s="9">
        <f t="shared" si="423"/>
        <v>29731</v>
      </c>
      <c r="AL557" s="7">
        <v>8</v>
      </c>
      <c r="AM557" s="7">
        <f t="shared" si="424"/>
        <v>23.110999999999997</v>
      </c>
      <c r="AN557" s="9">
        <v>1</v>
      </c>
      <c r="AO557" s="9">
        <v>0</v>
      </c>
      <c r="AP557" s="9">
        <v>0</v>
      </c>
      <c r="AQ557" s="9">
        <v>1</v>
      </c>
      <c r="AR557" s="9">
        <v>0</v>
      </c>
      <c r="AS557" s="9">
        <v>0</v>
      </c>
      <c r="AT557" s="8">
        <v>0</v>
      </c>
      <c r="AU557" s="9">
        <v>1</v>
      </c>
      <c r="AV557" s="31">
        <v>0</v>
      </c>
      <c r="AW557" s="9">
        <v>0</v>
      </c>
      <c r="AX557" s="9">
        <v>0</v>
      </c>
      <c r="AY557" s="31">
        <v>1</v>
      </c>
      <c r="AZ557" s="21">
        <v>1999</v>
      </c>
      <c r="BA557" s="23"/>
      <c r="BB557" s="39">
        <f t="shared" si="420"/>
        <v>0.61990000000000001</v>
      </c>
      <c r="BC557" s="39">
        <v>0.14649999999999999</v>
      </c>
      <c r="BD557" s="39">
        <v>0.22819999999999999</v>
      </c>
      <c r="BE557" s="59">
        <v>5.4000000000000003E-3</v>
      </c>
      <c r="BF557" s="39" t="s">
        <v>433</v>
      </c>
      <c r="BG557" s="59" t="s">
        <v>433</v>
      </c>
      <c r="BM557" s="57">
        <f t="shared" si="425"/>
        <v>0.53514991000000001</v>
      </c>
      <c r="BN557" s="18">
        <v>0.46485008999999999</v>
      </c>
      <c r="BO557">
        <v>1</v>
      </c>
      <c r="BP557" s="54">
        <v>0</v>
      </c>
      <c r="BQ557" t="s">
        <v>433</v>
      </c>
      <c r="BR557" s="54" t="s">
        <v>433</v>
      </c>
      <c r="BT557" s="18"/>
      <c r="BU557">
        <v>0.28489999999999999</v>
      </c>
      <c r="BV557" s="18">
        <f t="shared" si="421"/>
        <v>0.71510000000000007</v>
      </c>
      <c r="BW557" s="18" t="s">
        <v>144</v>
      </c>
      <c r="CD557" s="18"/>
      <c r="CG557" s="18"/>
      <c r="CJ557" s="25">
        <v>37.110999999999997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 s="18">
        <v>0</v>
      </c>
      <c r="CS557">
        <v>0</v>
      </c>
      <c r="CT557">
        <v>0</v>
      </c>
      <c r="CU557">
        <v>0</v>
      </c>
      <c r="CV557" s="18">
        <v>1</v>
      </c>
      <c r="CW557">
        <v>0</v>
      </c>
      <c r="CX557">
        <v>0</v>
      </c>
      <c r="CY557">
        <v>0</v>
      </c>
      <c r="CZ557">
        <v>0</v>
      </c>
      <c r="DA557" s="18">
        <v>0</v>
      </c>
      <c r="DB557">
        <v>1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0</v>
      </c>
      <c r="DJ557">
        <v>1</v>
      </c>
      <c r="DK557">
        <v>1</v>
      </c>
      <c r="DL557" s="18">
        <v>1</v>
      </c>
      <c r="DN557" s="18"/>
      <c r="DS557" s="43" t="s">
        <v>397</v>
      </c>
    </row>
    <row r="558" spans="1:123" x14ac:dyDescent="0.25">
      <c r="A558">
        <v>557</v>
      </c>
      <c r="B558">
        <v>35</v>
      </c>
      <c r="C558" s="25" t="s">
        <v>670</v>
      </c>
      <c r="D558" s="12">
        <v>0.69</v>
      </c>
      <c r="E558" s="14">
        <v>0.36</v>
      </c>
      <c r="F558" s="7">
        <f t="shared" si="422"/>
        <v>1.9166666666666665</v>
      </c>
      <c r="G558" s="7">
        <f t="shared" si="426"/>
        <v>0.32999999999999996</v>
      </c>
      <c r="H558" s="16">
        <f t="shared" si="427"/>
        <v>1.0499999999999998</v>
      </c>
      <c r="I558" s="11">
        <f t="shared" si="415"/>
        <v>1.1297073004638739E-2</v>
      </c>
      <c r="J558" s="39">
        <f t="shared" si="416"/>
        <v>5.8941250458984726E-3</v>
      </c>
      <c r="K558" s="39">
        <f t="shared" si="417"/>
        <v>169.66046566926283</v>
      </c>
      <c r="L558" s="39">
        <f t="shared" si="418"/>
        <v>5.402947958740266E-3</v>
      </c>
      <c r="M558" s="39">
        <f t="shared" si="419"/>
        <v>1.7191198050537211E-2</v>
      </c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>
        <v>1</v>
      </c>
      <c r="AB558" s="9">
        <v>0</v>
      </c>
      <c r="AC558" s="8">
        <v>0</v>
      </c>
      <c r="AD558" s="9">
        <v>0</v>
      </c>
      <c r="AE558" s="9">
        <v>1</v>
      </c>
      <c r="AF558" s="9">
        <v>0</v>
      </c>
      <c r="AG558" s="9">
        <v>0</v>
      </c>
      <c r="AH558" s="8">
        <v>28855</v>
      </c>
      <c r="AI558" s="9">
        <v>73</v>
      </c>
      <c r="AJ558" s="9">
        <f t="shared" si="423"/>
        <v>28781</v>
      </c>
      <c r="AL558" s="7">
        <v>12</v>
      </c>
      <c r="AM558" s="7">
        <f t="shared" si="424"/>
        <v>16.878999999999998</v>
      </c>
      <c r="AN558" s="9">
        <v>1</v>
      </c>
      <c r="AO558" s="9">
        <v>0</v>
      </c>
      <c r="AP558" s="9">
        <v>0</v>
      </c>
      <c r="AQ558" s="9">
        <v>1</v>
      </c>
      <c r="AR558" s="9">
        <v>0</v>
      </c>
      <c r="AS558" s="9">
        <v>0</v>
      </c>
      <c r="AT558" s="8">
        <v>0</v>
      </c>
      <c r="AU558" s="9">
        <v>1</v>
      </c>
      <c r="AV558" s="31">
        <v>0</v>
      </c>
      <c r="AW558" s="9">
        <v>0</v>
      </c>
      <c r="AX558" s="9">
        <v>0</v>
      </c>
      <c r="AY558" s="31">
        <v>1</v>
      </c>
      <c r="AZ558" s="21">
        <v>1983</v>
      </c>
      <c r="BA558" s="23"/>
      <c r="BB558" s="39">
        <f t="shared" si="420"/>
        <v>0.75960000000000005</v>
      </c>
      <c r="BC558" s="39">
        <v>0.14369999999999999</v>
      </c>
      <c r="BD558" s="39">
        <v>9.5100000000000004E-2</v>
      </c>
      <c r="BE558" s="59">
        <v>1.6000000000000001E-3</v>
      </c>
      <c r="BF558" s="39" t="s">
        <v>433</v>
      </c>
      <c r="BG558" s="59" t="s">
        <v>433</v>
      </c>
      <c r="BM558" s="57">
        <f t="shared" si="425"/>
        <v>0.54134831999999999</v>
      </c>
      <c r="BN558" s="18">
        <v>0.45865168000000001</v>
      </c>
      <c r="BO558">
        <v>1</v>
      </c>
      <c r="BP558" s="54">
        <v>0</v>
      </c>
      <c r="BQ558" t="s">
        <v>433</v>
      </c>
      <c r="BR558" s="54" t="s">
        <v>433</v>
      </c>
      <c r="BT558" s="18"/>
      <c r="BU558">
        <v>0.30980000000000002</v>
      </c>
      <c r="BV558" s="18">
        <f t="shared" si="421"/>
        <v>0.69019999999999992</v>
      </c>
      <c r="BW558" s="18" t="s">
        <v>144</v>
      </c>
      <c r="CD558" s="18"/>
      <c r="CG558" s="18"/>
      <c r="CJ558" s="25">
        <v>34.878999999999998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 s="18">
        <v>0</v>
      </c>
      <c r="CS558">
        <v>0</v>
      </c>
      <c r="CT558">
        <v>0</v>
      </c>
      <c r="CU558">
        <v>0</v>
      </c>
      <c r="CV558" s="18">
        <v>1</v>
      </c>
      <c r="CW558">
        <v>0</v>
      </c>
      <c r="CX558">
        <v>0</v>
      </c>
      <c r="CY558">
        <v>0</v>
      </c>
      <c r="CZ558">
        <v>0</v>
      </c>
      <c r="DA558" s="18">
        <v>0</v>
      </c>
      <c r="DB558">
        <v>1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1</v>
      </c>
      <c r="DL558" s="18">
        <v>1</v>
      </c>
      <c r="DN558" s="18"/>
      <c r="DS558" s="43" t="s">
        <v>397</v>
      </c>
    </row>
    <row r="559" spans="1:123" x14ac:dyDescent="0.25">
      <c r="A559">
        <v>558</v>
      </c>
      <c r="B559">
        <v>35</v>
      </c>
      <c r="C559" s="25" t="s">
        <v>670</v>
      </c>
      <c r="D559" s="12">
        <f>0.47</f>
        <v>0.47</v>
      </c>
      <c r="E559" s="14">
        <v>0.26</v>
      </c>
      <c r="F559" s="7">
        <f t="shared" si="422"/>
        <v>1.8076923076923075</v>
      </c>
      <c r="G559" s="7">
        <f t="shared" si="426"/>
        <v>0.20999999999999996</v>
      </c>
      <c r="H559" s="16">
        <f t="shared" si="427"/>
        <v>0.73</v>
      </c>
      <c r="I559" s="11">
        <f t="shared" si="415"/>
        <v>1.1140934343436375E-2</v>
      </c>
      <c r="J559" s="39">
        <f t="shared" si="416"/>
        <v>6.1630700623265056E-3</v>
      </c>
      <c r="K559" s="39">
        <f t="shared" si="417"/>
        <v>162.25679570199608</v>
      </c>
      <c r="L559" s="39">
        <f t="shared" si="418"/>
        <v>4.9778642811098691E-3</v>
      </c>
      <c r="M559" s="39">
        <f t="shared" si="419"/>
        <v>1.7304004405762879E-2</v>
      </c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>
        <v>1</v>
      </c>
      <c r="AB559" s="9">
        <v>0</v>
      </c>
      <c r="AC559" s="8">
        <v>0</v>
      </c>
      <c r="AD559" s="9">
        <v>0</v>
      </c>
      <c r="AE559" s="9">
        <v>1</v>
      </c>
      <c r="AF559" s="9">
        <v>0</v>
      </c>
      <c r="AG559" s="9">
        <v>0</v>
      </c>
      <c r="AH559" s="8">
        <v>26398</v>
      </c>
      <c r="AI559" s="9">
        <v>73</v>
      </c>
      <c r="AJ559" s="9">
        <f t="shared" si="423"/>
        <v>26324</v>
      </c>
      <c r="AL559" s="7">
        <v>12</v>
      </c>
      <c r="AM559" s="7">
        <f t="shared" si="424"/>
        <v>18.769599999999997</v>
      </c>
      <c r="AN559" s="9">
        <v>1</v>
      </c>
      <c r="AO559" s="9">
        <v>0</v>
      </c>
      <c r="AP559" s="9">
        <v>0</v>
      </c>
      <c r="AQ559" s="9">
        <v>1</v>
      </c>
      <c r="AR559" s="9">
        <v>0</v>
      </c>
      <c r="AS559" s="9">
        <v>0</v>
      </c>
      <c r="AT559" s="8">
        <v>0</v>
      </c>
      <c r="AU559" s="9">
        <v>1</v>
      </c>
      <c r="AV559" s="31">
        <v>0</v>
      </c>
      <c r="AW559" s="9">
        <v>0</v>
      </c>
      <c r="AX559" s="9">
        <v>0</v>
      </c>
      <c r="AY559" s="31">
        <v>1</v>
      </c>
      <c r="AZ559" s="21">
        <v>1993</v>
      </c>
      <c r="BA559" s="23"/>
      <c r="BB559" s="39">
        <f t="shared" si="420"/>
        <v>0.69320000000000004</v>
      </c>
      <c r="BC559" s="39">
        <v>0.1447</v>
      </c>
      <c r="BD559" s="39">
        <v>0.1585</v>
      </c>
      <c r="BE559" s="59">
        <v>3.5999999999999999E-3</v>
      </c>
      <c r="BF559" s="39" t="s">
        <v>433</v>
      </c>
      <c r="BG559" s="59" t="s">
        <v>433</v>
      </c>
      <c r="BM559" s="57">
        <f t="shared" si="425"/>
        <v>0.52929399999999993</v>
      </c>
      <c r="BN559" s="18">
        <v>0.47070600000000001</v>
      </c>
      <c r="BO559">
        <v>1</v>
      </c>
      <c r="BP559" s="54">
        <v>0</v>
      </c>
      <c r="BQ559" t="s">
        <v>433</v>
      </c>
      <c r="BR559" s="54" t="s">
        <v>433</v>
      </c>
      <c r="BT559" s="18"/>
      <c r="BU559">
        <v>0.28499999999999998</v>
      </c>
      <c r="BV559" s="18">
        <f t="shared" si="421"/>
        <v>0.71500000000000008</v>
      </c>
      <c r="BW559" s="18" t="s">
        <v>144</v>
      </c>
      <c r="CD559" s="18"/>
      <c r="CG559" s="18"/>
      <c r="CJ559" s="25">
        <v>36.769599999999997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 s="18">
        <v>0</v>
      </c>
      <c r="CS559">
        <v>0</v>
      </c>
      <c r="CT559">
        <v>0</v>
      </c>
      <c r="CU559">
        <v>0</v>
      </c>
      <c r="CV559" s="18">
        <v>1</v>
      </c>
      <c r="CW559">
        <v>0</v>
      </c>
      <c r="CX559">
        <v>0</v>
      </c>
      <c r="CY559">
        <v>0</v>
      </c>
      <c r="CZ559">
        <v>0</v>
      </c>
      <c r="DA559" s="18">
        <v>0</v>
      </c>
      <c r="DB559">
        <v>1</v>
      </c>
      <c r="DC559">
        <v>0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1</v>
      </c>
      <c r="DK559">
        <v>1</v>
      </c>
      <c r="DL559" s="18">
        <v>1</v>
      </c>
      <c r="DN559" s="18"/>
      <c r="DS559" s="43" t="s">
        <v>397</v>
      </c>
    </row>
    <row r="560" spans="1:123" x14ac:dyDescent="0.25">
      <c r="A560">
        <v>559</v>
      </c>
      <c r="B560">
        <v>35</v>
      </c>
      <c r="C560" s="25" t="s">
        <v>670</v>
      </c>
      <c r="D560" s="12">
        <v>0.16</v>
      </c>
      <c r="E560" s="14">
        <v>0.21</v>
      </c>
      <c r="F560" s="7">
        <f t="shared" si="422"/>
        <v>0.76190476190476197</v>
      </c>
      <c r="G560" s="7">
        <f t="shared" si="426"/>
        <v>-4.9999999999999989E-2</v>
      </c>
      <c r="H560" s="16">
        <f t="shared" si="427"/>
        <v>0.37</v>
      </c>
      <c r="I560" s="11">
        <f t="shared" si="415"/>
        <v>4.4186712350274774E-3</v>
      </c>
      <c r="J560" s="39">
        <f t="shared" si="416"/>
        <v>5.799505995973564E-3</v>
      </c>
      <c r="K560" s="39">
        <f t="shared" si="417"/>
        <v>172.42847937294525</v>
      </c>
      <c r="L560" s="39">
        <f t="shared" si="418"/>
        <v>-1.3808347609460866E-3</v>
      </c>
      <c r="M560" s="39">
        <f t="shared" si="419"/>
        <v>1.0218177231001041E-2</v>
      </c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>
        <v>1</v>
      </c>
      <c r="AB560" s="9">
        <v>0</v>
      </c>
      <c r="AC560" s="8">
        <v>0</v>
      </c>
      <c r="AD560" s="9">
        <v>0</v>
      </c>
      <c r="AE560" s="9">
        <v>1</v>
      </c>
      <c r="AF560" s="9">
        <v>0</v>
      </c>
      <c r="AG560" s="9">
        <v>0</v>
      </c>
      <c r="AH560" s="8">
        <v>29805</v>
      </c>
      <c r="AI560" s="9">
        <v>73</v>
      </c>
      <c r="AJ560" s="9">
        <f t="shared" si="423"/>
        <v>29731</v>
      </c>
      <c r="AL560" s="7">
        <v>12</v>
      </c>
      <c r="AM560" s="7">
        <f t="shared" si="424"/>
        <v>19.110999999999997</v>
      </c>
      <c r="AN560" s="9">
        <v>1</v>
      </c>
      <c r="AO560" s="9">
        <v>0</v>
      </c>
      <c r="AP560" s="9">
        <v>0</v>
      </c>
      <c r="AQ560" s="9">
        <v>1</v>
      </c>
      <c r="AR560" s="9">
        <v>0</v>
      </c>
      <c r="AS560" s="9">
        <v>0</v>
      </c>
      <c r="AT560" s="8">
        <v>0</v>
      </c>
      <c r="AU560" s="9">
        <v>1</v>
      </c>
      <c r="AV560" s="31">
        <v>0</v>
      </c>
      <c r="AW560" s="9">
        <v>0</v>
      </c>
      <c r="AX560" s="9">
        <v>0</v>
      </c>
      <c r="AY560" s="31">
        <v>1</v>
      </c>
      <c r="AZ560" s="21">
        <v>1999</v>
      </c>
      <c r="BA560" s="23"/>
      <c r="BB560" s="39">
        <f t="shared" si="420"/>
        <v>0.61990000000000001</v>
      </c>
      <c r="BC560" s="39">
        <v>0.14649999999999999</v>
      </c>
      <c r="BD560" s="39">
        <v>0.22819999999999999</v>
      </c>
      <c r="BE560" s="59">
        <v>5.4000000000000003E-3</v>
      </c>
      <c r="BF560" s="39" t="s">
        <v>433</v>
      </c>
      <c r="BG560" s="59" t="s">
        <v>433</v>
      </c>
      <c r="BM560" s="57">
        <f t="shared" si="425"/>
        <v>0.53514991000000001</v>
      </c>
      <c r="BN560" s="18">
        <v>0.46485008999999999</v>
      </c>
      <c r="BO560">
        <v>1</v>
      </c>
      <c r="BP560" s="54">
        <v>0</v>
      </c>
      <c r="BQ560" t="s">
        <v>433</v>
      </c>
      <c r="BR560" s="54" t="s">
        <v>433</v>
      </c>
      <c r="BT560" s="18"/>
      <c r="BU560">
        <v>0.28489999999999999</v>
      </c>
      <c r="BV560" s="18">
        <f t="shared" si="421"/>
        <v>0.71510000000000007</v>
      </c>
      <c r="BW560" s="18" t="s">
        <v>144</v>
      </c>
      <c r="CD560" s="18"/>
      <c r="CG560" s="18"/>
      <c r="CJ560" s="25">
        <v>37.110999999999997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 s="18">
        <v>0</v>
      </c>
      <c r="CS560">
        <v>0</v>
      </c>
      <c r="CT560">
        <v>0</v>
      </c>
      <c r="CU560">
        <v>0</v>
      </c>
      <c r="CV560" s="18">
        <v>1</v>
      </c>
      <c r="CW560">
        <v>0</v>
      </c>
      <c r="CX560">
        <v>0</v>
      </c>
      <c r="CY560">
        <v>0</v>
      </c>
      <c r="CZ560">
        <v>0</v>
      </c>
      <c r="DA560" s="18">
        <v>0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1</v>
      </c>
      <c r="DK560">
        <v>1</v>
      </c>
      <c r="DL560" s="18">
        <v>1</v>
      </c>
      <c r="DN560" s="18"/>
      <c r="DS560" s="43" t="s">
        <v>397</v>
      </c>
    </row>
    <row r="561" spans="1:123" x14ac:dyDescent="0.25">
      <c r="A561">
        <v>560</v>
      </c>
      <c r="B561">
        <v>35</v>
      </c>
      <c r="C561" s="25" t="s">
        <v>670</v>
      </c>
      <c r="D561" s="12">
        <v>2.1800000000000002</v>
      </c>
      <c r="E561" s="14">
        <v>1.8399999999999999</v>
      </c>
      <c r="F561" s="7">
        <f t="shared" si="422"/>
        <v>1.1847826086956523</v>
      </c>
      <c r="G561" s="7">
        <f t="shared" si="426"/>
        <v>0.3400000000000003</v>
      </c>
      <c r="H561" s="16">
        <f t="shared" si="427"/>
        <v>4.0199999999999996</v>
      </c>
      <c r="I561" s="11">
        <f t="shared" si="415"/>
        <v>6.9835322069161203E-3</v>
      </c>
      <c r="J561" s="39">
        <f t="shared" si="416"/>
        <v>5.8943574590484679E-3</v>
      </c>
      <c r="K561" s="39">
        <f t="shared" si="417"/>
        <v>169.65377599637995</v>
      </c>
      <c r="L561" s="39">
        <f t="shared" si="418"/>
        <v>1.0891747478676524E-3</v>
      </c>
      <c r="M561" s="39">
        <f t="shared" si="419"/>
        <v>1.2877889665964589E-2</v>
      </c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>
        <v>1</v>
      </c>
      <c r="AB561" s="9">
        <v>0</v>
      </c>
      <c r="AC561" s="8">
        <v>0</v>
      </c>
      <c r="AD561" s="9">
        <v>0</v>
      </c>
      <c r="AE561" s="9">
        <v>1</v>
      </c>
      <c r="AF561" s="9">
        <v>0</v>
      </c>
      <c r="AG561" s="9">
        <v>0</v>
      </c>
      <c r="AH561" s="8">
        <v>28855</v>
      </c>
      <c r="AI561" s="9">
        <v>73</v>
      </c>
      <c r="AJ561" s="9">
        <f t="shared" si="423"/>
        <v>28781</v>
      </c>
      <c r="AL561" s="7">
        <v>15.5</v>
      </c>
      <c r="AM561" s="7">
        <f t="shared" si="424"/>
        <v>13.378999999999998</v>
      </c>
      <c r="AN561" s="9">
        <v>1</v>
      </c>
      <c r="AO561" s="9">
        <v>0</v>
      </c>
      <c r="AP561" s="9">
        <v>0</v>
      </c>
      <c r="AQ561" s="9">
        <v>1</v>
      </c>
      <c r="AR561" s="9">
        <v>0</v>
      </c>
      <c r="AS561" s="9">
        <v>0</v>
      </c>
      <c r="AT561" s="8">
        <v>0</v>
      </c>
      <c r="AU561" s="9">
        <v>1</v>
      </c>
      <c r="AV561" s="31">
        <v>0</v>
      </c>
      <c r="AW561" s="9">
        <v>0</v>
      </c>
      <c r="AX561" s="9">
        <v>0</v>
      </c>
      <c r="AY561" s="31">
        <v>1</v>
      </c>
      <c r="AZ561" s="21">
        <v>1983</v>
      </c>
      <c r="BA561" s="23"/>
      <c r="BB561" s="39">
        <f t="shared" si="420"/>
        <v>0.75960000000000005</v>
      </c>
      <c r="BC561" s="39">
        <v>0.14369999999999999</v>
      </c>
      <c r="BD561" s="39">
        <v>9.5100000000000004E-2</v>
      </c>
      <c r="BE561" s="59">
        <v>1.6000000000000001E-3</v>
      </c>
      <c r="BF561" s="39" t="s">
        <v>433</v>
      </c>
      <c r="BG561" s="59" t="s">
        <v>433</v>
      </c>
      <c r="BM561" s="57">
        <f t="shared" si="425"/>
        <v>0.54134831999999999</v>
      </c>
      <c r="BN561" s="18">
        <v>0.45865168000000001</v>
      </c>
      <c r="BO561">
        <v>1</v>
      </c>
      <c r="BP561" s="54">
        <v>0</v>
      </c>
      <c r="BQ561" t="s">
        <v>433</v>
      </c>
      <c r="BR561" s="54" t="s">
        <v>433</v>
      </c>
      <c r="BT561" s="18"/>
      <c r="BU561">
        <v>0.30980000000000002</v>
      </c>
      <c r="BV561" s="18">
        <f t="shared" si="421"/>
        <v>0.69019999999999992</v>
      </c>
      <c r="BW561" s="18" t="s">
        <v>144</v>
      </c>
      <c r="CD561" s="18"/>
      <c r="CG561" s="18"/>
      <c r="CJ561" s="25">
        <v>34.878999999999998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 s="18">
        <v>0</v>
      </c>
      <c r="CS561">
        <v>0</v>
      </c>
      <c r="CT561">
        <v>0</v>
      </c>
      <c r="CU561">
        <v>0</v>
      </c>
      <c r="CV561" s="18">
        <v>1</v>
      </c>
      <c r="CW561">
        <v>0</v>
      </c>
      <c r="CX561">
        <v>0</v>
      </c>
      <c r="CY561">
        <v>0</v>
      </c>
      <c r="CZ561">
        <v>0</v>
      </c>
      <c r="DA561" s="18">
        <v>0</v>
      </c>
      <c r="DB561">
        <v>1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1</v>
      </c>
      <c r="DK561">
        <v>1</v>
      </c>
      <c r="DL561" s="18">
        <v>1</v>
      </c>
      <c r="DN561" s="18"/>
      <c r="DS561" s="43" t="s">
        <v>397</v>
      </c>
    </row>
    <row r="562" spans="1:123" x14ac:dyDescent="0.25">
      <c r="A562">
        <v>561</v>
      </c>
      <c r="B562">
        <v>35</v>
      </c>
      <c r="C562" s="25" t="s">
        <v>670</v>
      </c>
      <c r="D562" s="12">
        <v>-2.11</v>
      </c>
      <c r="E562" s="14">
        <v>1.1499999999999999</v>
      </c>
      <c r="F562" s="7">
        <f t="shared" si="422"/>
        <v>-1.8347826086956522</v>
      </c>
      <c r="G562" s="7">
        <f t="shared" si="426"/>
        <v>-3.26</v>
      </c>
      <c r="H562" s="16">
        <f t="shared" si="427"/>
        <v>-0.96</v>
      </c>
      <c r="I562" s="11">
        <f t="shared" si="415"/>
        <v>-1.1307872575350824E-2</v>
      </c>
      <c r="J562" s="39">
        <f t="shared" si="416"/>
        <v>6.1630585126319663E-3</v>
      </c>
      <c r="K562" s="39">
        <f t="shared" si="417"/>
        <v>162.2570997744665</v>
      </c>
      <c r="L562" s="39">
        <f t="shared" si="418"/>
        <v>-1.747093108798279E-2</v>
      </c>
      <c r="M562" s="39">
        <f t="shared" si="419"/>
        <v>-5.144814062718858E-3</v>
      </c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>
        <v>1</v>
      </c>
      <c r="AB562" s="9">
        <v>0</v>
      </c>
      <c r="AC562" s="8">
        <v>0</v>
      </c>
      <c r="AD562" s="9">
        <v>0</v>
      </c>
      <c r="AE562" s="9">
        <v>1</v>
      </c>
      <c r="AF562" s="9">
        <v>0</v>
      </c>
      <c r="AG562" s="9">
        <v>0</v>
      </c>
      <c r="AH562" s="8">
        <v>26398</v>
      </c>
      <c r="AI562" s="9">
        <v>73</v>
      </c>
      <c r="AJ562" s="9">
        <f t="shared" si="423"/>
        <v>26324</v>
      </c>
      <c r="AL562" s="7">
        <v>15.5</v>
      </c>
      <c r="AM562" s="7">
        <f t="shared" si="424"/>
        <v>15.269599999999997</v>
      </c>
      <c r="AN562" s="9">
        <v>1</v>
      </c>
      <c r="AO562" s="9">
        <v>0</v>
      </c>
      <c r="AP562" s="9">
        <v>0</v>
      </c>
      <c r="AQ562" s="9">
        <v>1</v>
      </c>
      <c r="AR562" s="9">
        <v>0</v>
      </c>
      <c r="AS562" s="9">
        <v>0</v>
      </c>
      <c r="AT562" s="8">
        <v>0</v>
      </c>
      <c r="AU562" s="9">
        <v>1</v>
      </c>
      <c r="AV562" s="31">
        <v>0</v>
      </c>
      <c r="AW562" s="9">
        <v>0</v>
      </c>
      <c r="AX562" s="9">
        <v>0</v>
      </c>
      <c r="AY562" s="31">
        <v>1</v>
      </c>
      <c r="AZ562" s="21">
        <v>1993</v>
      </c>
      <c r="BA562" s="23"/>
      <c r="BB562" s="39">
        <f t="shared" si="420"/>
        <v>0.69320000000000004</v>
      </c>
      <c r="BC562" s="39">
        <v>0.1447</v>
      </c>
      <c r="BD562" s="39">
        <v>0.1585</v>
      </c>
      <c r="BE562" s="59">
        <v>3.5999999999999999E-3</v>
      </c>
      <c r="BF562" s="39" t="s">
        <v>433</v>
      </c>
      <c r="BG562" s="59" t="s">
        <v>433</v>
      </c>
      <c r="BM562" s="57">
        <f t="shared" si="425"/>
        <v>0.52929399999999993</v>
      </c>
      <c r="BN562" s="18">
        <v>0.47070600000000001</v>
      </c>
      <c r="BO562">
        <v>1</v>
      </c>
      <c r="BP562" s="54">
        <v>0</v>
      </c>
      <c r="BQ562" t="s">
        <v>433</v>
      </c>
      <c r="BR562" s="54" t="s">
        <v>433</v>
      </c>
      <c r="BT562" s="18"/>
      <c r="BU562">
        <v>0.28499999999999998</v>
      </c>
      <c r="BV562" s="18">
        <f t="shared" si="421"/>
        <v>0.71500000000000008</v>
      </c>
      <c r="BW562" s="18" t="s">
        <v>144</v>
      </c>
      <c r="CD562" s="18"/>
      <c r="CG562" s="18"/>
      <c r="CJ562" s="25">
        <v>36.769599999999997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 s="18">
        <v>0</v>
      </c>
      <c r="CS562">
        <v>0</v>
      </c>
      <c r="CT562">
        <v>0</v>
      </c>
      <c r="CU562">
        <v>0</v>
      </c>
      <c r="CV562" s="18">
        <v>1</v>
      </c>
      <c r="CW562">
        <v>0</v>
      </c>
      <c r="CX562">
        <v>0</v>
      </c>
      <c r="CY562">
        <v>0</v>
      </c>
      <c r="CZ562">
        <v>0</v>
      </c>
      <c r="DA562" s="18">
        <v>0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1</v>
      </c>
      <c r="DK562">
        <v>1</v>
      </c>
      <c r="DL562" s="18">
        <v>1</v>
      </c>
      <c r="DN562" s="18"/>
      <c r="DS562" s="43" t="s">
        <v>397</v>
      </c>
    </row>
    <row r="563" spans="1:123" s="69" customFormat="1" x14ac:dyDescent="0.25">
      <c r="A563" s="69">
        <v>562</v>
      </c>
      <c r="B563" s="69">
        <v>35</v>
      </c>
      <c r="C563" s="70" t="s">
        <v>670</v>
      </c>
      <c r="D563" s="71">
        <v>-7.0000000000000007E-2</v>
      </c>
      <c r="E563" s="72">
        <v>0.95</v>
      </c>
      <c r="F563" s="73">
        <f t="shared" si="422"/>
        <v>-7.3684210526315796E-2</v>
      </c>
      <c r="G563" s="73">
        <f t="shared" si="426"/>
        <v>-1.02</v>
      </c>
      <c r="H563" s="74">
        <f t="shared" si="427"/>
        <v>0.87999999999999989</v>
      </c>
      <c r="I563" s="75">
        <f t="shared" si="415"/>
        <v>-4.2733615355302289E-4</v>
      </c>
      <c r="J563" s="76">
        <f t="shared" si="416"/>
        <v>5.7995620839338818E-3</v>
      </c>
      <c r="K563" s="76">
        <f t="shared" si="417"/>
        <v>172.42681180536536</v>
      </c>
      <c r="L563" s="76">
        <f t="shared" si="418"/>
        <v>-6.2268982374869049E-3</v>
      </c>
      <c r="M563" s="76">
        <f t="shared" si="419"/>
        <v>5.3722259303808587E-3</v>
      </c>
      <c r="N563" s="77"/>
      <c r="O563" s="78"/>
      <c r="P563" s="79"/>
      <c r="Q563" s="79"/>
      <c r="R563" s="78"/>
      <c r="S563" s="79"/>
      <c r="T563" s="79"/>
      <c r="U563" s="78"/>
      <c r="V563" s="79"/>
      <c r="W563" s="79"/>
      <c r="X563" s="79"/>
      <c r="Y563" s="78"/>
      <c r="Z563" s="79"/>
      <c r="AA563" s="78">
        <v>1</v>
      </c>
      <c r="AB563" s="79">
        <v>0</v>
      </c>
      <c r="AC563" s="78">
        <v>0</v>
      </c>
      <c r="AD563" s="79">
        <v>0</v>
      </c>
      <c r="AE563" s="79">
        <v>1</v>
      </c>
      <c r="AF563" s="79">
        <v>0</v>
      </c>
      <c r="AG563" s="79">
        <v>0</v>
      </c>
      <c r="AH563" s="78">
        <v>29805</v>
      </c>
      <c r="AI563" s="79">
        <v>73</v>
      </c>
      <c r="AJ563" s="79">
        <f t="shared" si="423"/>
        <v>29731</v>
      </c>
      <c r="AK563" s="79"/>
      <c r="AL563" s="73">
        <v>15.5</v>
      </c>
      <c r="AM563" s="73">
        <f t="shared" si="424"/>
        <v>15.610999999999997</v>
      </c>
      <c r="AN563" s="79">
        <v>1</v>
      </c>
      <c r="AO563" s="79">
        <v>0</v>
      </c>
      <c r="AP563" s="79">
        <v>0</v>
      </c>
      <c r="AQ563" s="79">
        <v>1</v>
      </c>
      <c r="AR563" s="79">
        <v>0</v>
      </c>
      <c r="AS563" s="79">
        <v>0</v>
      </c>
      <c r="AT563" s="78">
        <v>0</v>
      </c>
      <c r="AU563" s="79">
        <v>1</v>
      </c>
      <c r="AV563" s="80">
        <v>0</v>
      </c>
      <c r="AW563" s="79">
        <v>0</v>
      </c>
      <c r="AX563" s="79">
        <v>0</v>
      </c>
      <c r="AY563" s="80">
        <v>1</v>
      </c>
      <c r="AZ563" s="81">
        <v>1999</v>
      </c>
      <c r="BA563" s="82"/>
      <c r="BB563" s="76">
        <f t="shared" si="420"/>
        <v>0.61990000000000001</v>
      </c>
      <c r="BC563" s="76">
        <v>0.14649999999999999</v>
      </c>
      <c r="BD563" s="76">
        <v>0.22819999999999999</v>
      </c>
      <c r="BE563" s="83">
        <v>5.4000000000000003E-3</v>
      </c>
      <c r="BF563" s="76" t="s">
        <v>433</v>
      </c>
      <c r="BG563" s="83" t="s">
        <v>433</v>
      </c>
      <c r="BH563" s="76"/>
      <c r="BI563" s="76"/>
      <c r="BJ563" s="76"/>
      <c r="BK563" s="76"/>
      <c r="BL563" s="76"/>
      <c r="BM563" s="84">
        <f t="shared" si="425"/>
        <v>0.53514991000000001</v>
      </c>
      <c r="BN563" s="85">
        <v>0.46485008999999999</v>
      </c>
      <c r="BO563" s="69">
        <v>1</v>
      </c>
      <c r="BP563" s="86">
        <v>0</v>
      </c>
      <c r="BQ563" s="69" t="s">
        <v>433</v>
      </c>
      <c r="BR563" s="86" t="s">
        <v>433</v>
      </c>
      <c r="BT563" s="85"/>
      <c r="BU563" s="69">
        <v>0.28489999999999999</v>
      </c>
      <c r="BV563" s="85">
        <f t="shared" si="421"/>
        <v>0.71510000000000007</v>
      </c>
      <c r="BW563" s="85" t="s">
        <v>144</v>
      </c>
      <c r="CD563" s="85"/>
      <c r="CG563" s="85"/>
      <c r="CJ563" s="70">
        <v>37.110999999999997</v>
      </c>
      <c r="CK563" s="69">
        <v>0</v>
      </c>
      <c r="CL563" s="69">
        <v>0</v>
      </c>
      <c r="CM563" s="69">
        <v>0</v>
      </c>
      <c r="CN563" s="69">
        <v>0</v>
      </c>
      <c r="CO563" s="69">
        <v>0</v>
      </c>
      <c r="CP563" s="69">
        <v>0</v>
      </c>
      <c r="CQ563" s="69">
        <v>1</v>
      </c>
      <c r="CR563" s="85">
        <v>0</v>
      </c>
      <c r="CS563" s="69">
        <v>0</v>
      </c>
      <c r="CT563" s="69">
        <v>0</v>
      </c>
      <c r="CU563" s="69">
        <v>0</v>
      </c>
      <c r="CV563" s="85">
        <v>1</v>
      </c>
      <c r="CW563" s="69">
        <v>0</v>
      </c>
      <c r="CX563" s="69">
        <v>0</v>
      </c>
      <c r="CY563" s="69">
        <v>0</v>
      </c>
      <c r="CZ563" s="69">
        <v>0</v>
      </c>
      <c r="DA563" s="85">
        <v>0</v>
      </c>
      <c r="DB563" s="69">
        <v>1</v>
      </c>
      <c r="DC563" s="69">
        <v>0</v>
      </c>
      <c r="DD563" s="69">
        <v>0</v>
      </c>
      <c r="DE563" s="69">
        <v>0</v>
      </c>
      <c r="DF563" s="69">
        <v>1</v>
      </c>
      <c r="DG563" s="69">
        <v>0</v>
      </c>
      <c r="DH563" s="69">
        <v>0</v>
      </c>
      <c r="DI563" s="69">
        <v>0</v>
      </c>
      <c r="DJ563" s="69">
        <v>1</v>
      </c>
      <c r="DK563" s="69">
        <v>1</v>
      </c>
      <c r="DL563" s="85">
        <v>1</v>
      </c>
      <c r="DN563" s="85"/>
      <c r="DR563" s="70"/>
      <c r="DS563" s="87" t="s">
        <v>397</v>
      </c>
    </row>
    <row r="564" spans="1:123" x14ac:dyDescent="0.25">
      <c r="A564">
        <v>563</v>
      </c>
      <c r="B564">
        <v>36</v>
      </c>
      <c r="C564" s="25" t="s">
        <v>678</v>
      </c>
      <c r="D564" s="12">
        <v>11.1</v>
      </c>
      <c r="E564" s="14">
        <f>D564/F564</f>
        <v>0.44758064516129031</v>
      </c>
      <c r="F564" s="7">
        <v>24.8</v>
      </c>
      <c r="G564" s="7">
        <f t="shared" ref="G564:G578" si="428">D564-E564</f>
        <v>10.65241935483871</v>
      </c>
      <c r="H564" s="16">
        <f t="shared" ref="H564:H578" si="429">D564+E564</f>
        <v>11.54758064516129</v>
      </c>
      <c r="I564" s="11">
        <f t="shared" ref="I564:I578" si="430">IFERROR(F564/SQRT(F564^2+AJ564), "X")</f>
        <v>0.53861649976244053</v>
      </c>
      <c r="J564" s="39">
        <f t="shared" ref="J564:J578" si="431">IFERROR(SQRT((1-I564^2)/AJ564), "X")</f>
        <v>2.1718407248485505E-2</v>
      </c>
      <c r="K564" s="39">
        <f t="shared" ref="K564:K578" si="432">IFERROR(1/J564, "X")</f>
        <v>46.043892103079209</v>
      </c>
      <c r="L564" s="39">
        <f t="shared" ref="L564:L578" si="433">IFERROR(I564-J564, "X")</f>
        <v>0.51689809251395502</v>
      </c>
      <c r="M564" s="39">
        <f t="shared" ref="M564:M578" si="434">IFERROR(I564+J564, "X")</f>
        <v>0.56033490701092603</v>
      </c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>
        <v>1</v>
      </c>
      <c r="AB564" s="9">
        <v>0</v>
      </c>
      <c r="AC564" s="8">
        <v>0</v>
      </c>
      <c r="AD564" s="9">
        <v>0</v>
      </c>
      <c r="AE564" s="9">
        <v>0</v>
      </c>
      <c r="AF564" s="9">
        <v>1</v>
      </c>
      <c r="AG564" s="9">
        <v>0</v>
      </c>
      <c r="AH564" s="8">
        <v>1510</v>
      </c>
      <c r="AI564" s="9">
        <v>4</v>
      </c>
      <c r="AJ564" s="9">
        <f t="shared" si="423"/>
        <v>1505</v>
      </c>
      <c r="AL564" s="7">
        <f>(7.477*$BO564+9.003*$BP564)</f>
        <v>7.66012</v>
      </c>
      <c r="AM564" s="7">
        <f>(17.561*$BO564+11.448*$BP564)</f>
        <v>16.827439999999999</v>
      </c>
      <c r="AN564" s="9">
        <v>1</v>
      </c>
      <c r="AO564" s="9">
        <v>0</v>
      </c>
      <c r="AP564" s="9">
        <v>0</v>
      </c>
      <c r="AQ564" s="9">
        <v>1</v>
      </c>
      <c r="AR564" s="9">
        <v>0</v>
      </c>
      <c r="AS564" s="9">
        <v>0</v>
      </c>
      <c r="AT564" s="8">
        <v>1</v>
      </c>
      <c r="AU564" s="9">
        <v>0</v>
      </c>
      <c r="AV564" s="31">
        <v>0</v>
      </c>
      <c r="AW564" s="9">
        <v>0</v>
      </c>
      <c r="AX564" s="9">
        <v>0</v>
      </c>
      <c r="AY564" s="31">
        <v>1</v>
      </c>
      <c r="AZ564" s="21">
        <v>1986</v>
      </c>
      <c r="BA564" s="23"/>
      <c r="BB564" s="39">
        <v>0.36</v>
      </c>
      <c r="BC564" s="39">
        <v>0.49</v>
      </c>
      <c r="BD564" s="39">
        <v>0.13</v>
      </c>
      <c r="BE564" s="59">
        <v>0.02</v>
      </c>
      <c r="BF564" s="39" t="s">
        <v>433</v>
      </c>
      <c r="BG564" s="59" t="s">
        <v>433</v>
      </c>
      <c r="BM564" s="57">
        <v>1</v>
      </c>
      <c r="BN564" s="18">
        <v>0</v>
      </c>
      <c r="BO564">
        <v>0.88</v>
      </c>
      <c r="BP564" s="54">
        <f>1-BO564</f>
        <v>0.12</v>
      </c>
      <c r="BQ564" s="53">
        <f>1-BR564</f>
        <v>0.54400000000000004</v>
      </c>
      <c r="BR564" s="54">
        <f>(0.45*$BO564+0.5*$BP564)</f>
        <v>0.45600000000000002</v>
      </c>
      <c r="BT564" s="18"/>
      <c r="BU564">
        <v>0</v>
      </c>
      <c r="BV564" s="18">
        <v>1</v>
      </c>
      <c r="BW564" s="18" t="s">
        <v>224</v>
      </c>
      <c r="CD564" s="18"/>
      <c r="CG564" s="18"/>
      <c r="CJ564" s="116">
        <f>AM564+AL564+7</f>
        <v>31.487559999999998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 s="18">
        <v>0</v>
      </c>
      <c r="CS564">
        <v>0</v>
      </c>
      <c r="CT564">
        <v>0</v>
      </c>
      <c r="CU564">
        <v>0</v>
      </c>
      <c r="CV564" s="18">
        <v>1</v>
      </c>
      <c r="CW564">
        <v>0</v>
      </c>
      <c r="CX564">
        <v>0</v>
      </c>
      <c r="CY564">
        <v>0</v>
      </c>
      <c r="CZ564">
        <v>0</v>
      </c>
      <c r="DA564" s="18">
        <v>0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0</v>
      </c>
      <c r="DL564" s="18">
        <v>0</v>
      </c>
      <c r="DN564" s="18"/>
      <c r="DS564" s="43" t="s">
        <v>397</v>
      </c>
    </row>
    <row r="565" spans="1:123" x14ac:dyDescent="0.25">
      <c r="A565">
        <v>564</v>
      </c>
      <c r="B565">
        <v>36</v>
      </c>
      <c r="C565" s="25" t="s">
        <v>678</v>
      </c>
      <c r="D565" s="12">
        <v>10.9</v>
      </c>
      <c r="E565" s="14">
        <f t="shared" ref="E565:E578" si="435">D565/F565</f>
        <v>0.47996477322765302</v>
      </c>
      <c r="F565" s="7">
        <v>22.71</v>
      </c>
      <c r="G565" s="7">
        <f t="shared" si="428"/>
        <v>10.420035226772347</v>
      </c>
      <c r="H565" s="16">
        <f t="shared" si="429"/>
        <v>11.379964773227654</v>
      </c>
      <c r="I565" s="11">
        <f t="shared" si="430"/>
        <v>0.54588442624056877</v>
      </c>
      <c r="J565" s="39">
        <f t="shared" si="431"/>
        <v>2.4037183013675419E-2</v>
      </c>
      <c r="K565" s="39">
        <f t="shared" si="432"/>
        <v>41.602212681538944</v>
      </c>
      <c r="L565" s="39">
        <f t="shared" si="433"/>
        <v>0.52184724322689335</v>
      </c>
      <c r="M565" s="39">
        <f t="shared" si="434"/>
        <v>0.56992160925424418</v>
      </c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>
        <v>1</v>
      </c>
      <c r="AB565" s="9">
        <v>0</v>
      </c>
      <c r="AC565" s="8">
        <v>0</v>
      </c>
      <c r="AD565" s="9">
        <v>0</v>
      </c>
      <c r="AE565" s="9">
        <v>0</v>
      </c>
      <c r="AF565" s="9">
        <v>1</v>
      </c>
      <c r="AG565" s="9">
        <v>0</v>
      </c>
      <c r="AH565" s="8">
        <v>1220</v>
      </c>
      <c r="AI565" s="9">
        <v>4</v>
      </c>
      <c r="AJ565" s="9">
        <f t="shared" si="423"/>
        <v>1215</v>
      </c>
      <c r="AL565" s="7">
        <f t="shared" ref="AL565:AL584" si="436">(7.477*BO565+9.003*BP565)</f>
        <v>7.4770000000000003</v>
      </c>
      <c r="AM565" s="7">
        <f t="shared" ref="AM565:AM584" si="437">(17.561*$BO565+11.448*$BP565)</f>
        <v>17.561</v>
      </c>
      <c r="AN565" s="9">
        <v>1</v>
      </c>
      <c r="AO565" s="9">
        <v>0</v>
      </c>
      <c r="AP565" s="9">
        <v>0</v>
      </c>
      <c r="AQ565" s="9">
        <v>1</v>
      </c>
      <c r="AR565" s="9">
        <v>0</v>
      </c>
      <c r="AS565" s="9">
        <v>0</v>
      </c>
      <c r="AT565" s="8">
        <v>1</v>
      </c>
      <c r="AU565" s="9">
        <v>0</v>
      </c>
      <c r="AV565" s="31">
        <v>0</v>
      </c>
      <c r="AW565" s="9">
        <v>0</v>
      </c>
      <c r="AX565" s="9">
        <v>0</v>
      </c>
      <c r="AY565" s="31">
        <v>1</v>
      </c>
      <c r="AZ565" s="21">
        <v>1986</v>
      </c>
      <c r="BA565" s="23"/>
      <c r="BB565" s="39">
        <v>0.36</v>
      </c>
      <c r="BC565" s="39">
        <v>0.49</v>
      </c>
      <c r="BD565" s="39">
        <v>0.13</v>
      </c>
      <c r="BE565" s="59">
        <v>0.02</v>
      </c>
      <c r="BF565" s="39" t="s">
        <v>433</v>
      </c>
      <c r="BG565" s="59" t="s">
        <v>433</v>
      </c>
      <c r="BM565" s="57">
        <v>1</v>
      </c>
      <c r="BN565" s="18">
        <v>0</v>
      </c>
      <c r="BO565">
        <v>1</v>
      </c>
      <c r="BP565" s="54">
        <v>0</v>
      </c>
      <c r="BQ565" s="53">
        <f t="shared" ref="BQ565:BQ584" si="438">1-BR565</f>
        <v>0.55000000000000004</v>
      </c>
      <c r="BR565" s="54">
        <f t="shared" ref="BR565:BR584" si="439">(0.45*$BO565+0.5*$BP565)</f>
        <v>0.45</v>
      </c>
      <c r="BT565" s="18"/>
      <c r="BU565">
        <v>0</v>
      </c>
      <c r="BV565" s="18">
        <v>1</v>
      </c>
      <c r="BW565" s="18" t="s">
        <v>224</v>
      </c>
      <c r="CD565" s="18"/>
      <c r="CG565" s="18"/>
      <c r="CJ565" s="116">
        <f t="shared" ref="CJ565:CJ584" si="440">AM565+AL565+7</f>
        <v>32.037999999999997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 s="18">
        <v>0</v>
      </c>
      <c r="CS565">
        <v>0</v>
      </c>
      <c r="CT565">
        <v>0</v>
      </c>
      <c r="CU565">
        <v>0</v>
      </c>
      <c r="CV565" s="18">
        <v>1</v>
      </c>
      <c r="CW565">
        <v>0</v>
      </c>
      <c r="CX565">
        <v>0</v>
      </c>
      <c r="CY565">
        <v>0</v>
      </c>
      <c r="CZ565">
        <v>0</v>
      </c>
      <c r="DA565" s="18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s="18">
        <v>0</v>
      </c>
      <c r="DN565" s="18"/>
      <c r="DS565" s="43" t="s">
        <v>397</v>
      </c>
    </row>
    <row r="566" spans="1:123" x14ac:dyDescent="0.25">
      <c r="A566">
        <v>565</v>
      </c>
      <c r="B566">
        <v>36</v>
      </c>
      <c r="C566" s="25" t="s">
        <v>678</v>
      </c>
      <c r="D566" s="12">
        <v>12.8</v>
      </c>
      <c r="E566" s="14">
        <f t="shared" si="435"/>
        <v>1.2598425196850394</v>
      </c>
      <c r="F566" s="7">
        <v>10.16</v>
      </c>
      <c r="G566" s="7">
        <f t="shared" si="428"/>
        <v>11.540157480314962</v>
      </c>
      <c r="H566" s="16">
        <f t="shared" si="429"/>
        <v>14.05984251968504</v>
      </c>
      <c r="I566" s="11">
        <f t="shared" si="430"/>
        <v>0.51564596422723608</v>
      </c>
      <c r="J566" s="39">
        <f t="shared" si="431"/>
        <v>5.0752555534176777E-2</v>
      </c>
      <c r="K566" s="39">
        <f t="shared" si="432"/>
        <v>19.703441323789104</v>
      </c>
      <c r="L566" s="39">
        <f t="shared" si="433"/>
        <v>0.46489340869305928</v>
      </c>
      <c r="M566" s="39">
        <f t="shared" si="434"/>
        <v>0.56639851976141287</v>
      </c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>
        <v>1</v>
      </c>
      <c r="AB566" s="9">
        <v>0</v>
      </c>
      <c r="AC566" s="8">
        <v>0</v>
      </c>
      <c r="AD566" s="9">
        <v>0</v>
      </c>
      <c r="AE566" s="9">
        <v>0</v>
      </c>
      <c r="AF566" s="9">
        <v>1</v>
      </c>
      <c r="AG566" s="9">
        <v>0</v>
      </c>
      <c r="AH566" s="8">
        <v>290</v>
      </c>
      <c r="AI566" s="9">
        <v>4</v>
      </c>
      <c r="AJ566" s="9">
        <f t="shared" si="423"/>
        <v>285</v>
      </c>
      <c r="AL566" s="7">
        <f>(7.477*BO566+9.003*BP566)</f>
        <v>9.0030000000000001</v>
      </c>
      <c r="AM566" s="7">
        <f t="shared" si="437"/>
        <v>11.448</v>
      </c>
      <c r="AN566" s="9">
        <v>1</v>
      </c>
      <c r="AO566" s="9">
        <v>0</v>
      </c>
      <c r="AP566" s="9">
        <v>0</v>
      </c>
      <c r="AQ566" s="9">
        <v>1</v>
      </c>
      <c r="AR566" s="9">
        <v>0</v>
      </c>
      <c r="AS566" s="9">
        <v>0</v>
      </c>
      <c r="AT566" s="8">
        <v>1</v>
      </c>
      <c r="AU566" s="9">
        <v>0</v>
      </c>
      <c r="AV566" s="31">
        <v>0</v>
      </c>
      <c r="AW566" s="9">
        <v>0</v>
      </c>
      <c r="AX566" s="9">
        <v>0</v>
      </c>
      <c r="AY566" s="31">
        <v>1</v>
      </c>
      <c r="AZ566" s="21">
        <v>1986</v>
      </c>
      <c r="BA566" s="23"/>
      <c r="BB566" s="39">
        <v>0.36</v>
      </c>
      <c r="BC566" s="39">
        <v>0.49</v>
      </c>
      <c r="BD566" s="39">
        <v>0.13</v>
      </c>
      <c r="BE566" s="59">
        <v>0.02</v>
      </c>
      <c r="BF566" s="39" t="s">
        <v>433</v>
      </c>
      <c r="BG566" s="59" t="s">
        <v>433</v>
      </c>
      <c r="BM566" s="57">
        <v>1</v>
      </c>
      <c r="BN566" s="18">
        <v>0</v>
      </c>
      <c r="BO566">
        <v>0</v>
      </c>
      <c r="BP566" s="54">
        <v>1</v>
      </c>
      <c r="BQ566" s="53">
        <f t="shared" si="438"/>
        <v>0.5</v>
      </c>
      <c r="BR566" s="54">
        <f t="shared" si="439"/>
        <v>0.5</v>
      </c>
      <c r="BT566" s="18"/>
      <c r="BU566">
        <v>0</v>
      </c>
      <c r="BV566" s="18">
        <v>1</v>
      </c>
      <c r="BW566" s="18" t="s">
        <v>224</v>
      </c>
      <c r="CD566" s="18"/>
      <c r="CG566" s="18"/>
      <c r="CJ566" s="116">
        <f t="shared" si="440"/>
        <v>27.451000000000001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 s="18">
        <v>0</v>
      </c>
      <c r="CS566">
        <v>0</v>
      </c>
      <c r="CT566">
        <v>0</v>
      </c>
      <c r="CU566">
        <v>0</v>
      </c>
      <c r="CV566" s="18">
        <v>1</v>
      </c>
      <c r="CW566">
        <v>0</v>
      </c>
      <c r="CX566">
        <v>0</v>
      </c>
      <c r="CY566">
        <v>0</v>
      </c>
      <c r="CZ566">
        <v>0</v>
      </c>
      <c r="DA566" s="18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18">
        <v>0</v>
      </c>
      <c r="DN566" s="18"/>
      <c r="DS566" s="43" t="s">
        <v>397</v>
      </c>
    </row>
    <row r="567" spans="1:123" x14ac:dyDescent="0.25">
      <c r="A567">
        <v>566</v>
      </c>
      <c r="B567">
        <v>36</v>
      </c>
      <c r="C567" s="25" t="s">
        <v>678</v>
      </c>
      <c r="D567" s="12">
        <v>6.5</v>
      </c>
      <c r="E567" s="14">
        <f t="shared" si="435"/>
        <v>0.93525179856115104</v>
      </c>
      <c r="F567" s="7">
        <v>6.95</v>
      </c>
      <c r="G567" s="7">
        <f t="shared" si="428"/>
        <v>5.5647482014388494</v>
      </c>
      <c r="H567" s="16">
        <f t="shared" si="429"/>
        <v>7.4352517985611506</v>
      </c>
      <c r="I567" s="11">
        <f t="shared" si="430"/>
        <v>0.17651295312271437</v>
      </c>
      <c r="J567" s="39">
        <f t="shared" si="431"/>
        <v>2.5397547211901347E-2</v>
      </c>
      <c r="K567" s="39">
        <f t="shared" si="432"/>
        <v>39.373880936478692</v>
      </c>
      <c r="L567" s="39">
        <f t="shared" si="433"/>
        <v>0.15111540591081302</v>
      </c>
      <c r="M567" s="39">
        <f t="shared" si="434"/>
        <v>0.20191050033461572</v>
      </c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>
        <v>1</v>
      </c>
      <c r="AB567" s="9">
        <v>0</v>
      </c>
      <c r="AC567" s="8">
        <v>0</v>
      </c>
      <c r="AD567" s="9">
        <v>0</v>
      </c>
      <c r="AE567" s="9">
        <v>0</v>
      </c>
      <c r="AF567" s="9">
        <v>1</v>
      </c>
      <c r="AG567" s="9">
        <v>0</v>
      </c>
      <c r="AH567" s="8">
        <v>1510</v>
      </c>
      <c r="AI567" s="9">
        <v>7</v>
      </c>
      <c r="AJ567" s="9">
        <f t="shared" si="423"/>
        <v>1502</v>
      </c>
      <c r="AL567" s="7">
        <f t="shared" si="436"/>
        <v>7.66012</v>
      </c>
      <c r="AM567" s="7">
        <f t="shared" si="437"/>
        <v>16.827439999999999</v>
      </c>
      <c r="AN567" s="9">
        <v>1</v>
      </c>
      <c r="AO567" s="9">
        <v>0</v>
      </c>
      <c r="AP567" s="9">
        <v>0</v>
      </c>
      <c r="AQ567" s="9">
        <v>1</v>
      </c>
      <c r="AR567" s="9">
        <v>0</v>
      </c>
      <c r="AS567" s="9">
        <v>0</v>
      </c>
      <c r="AT567" s="8">
        <v>1</v>
      </c>
      <c r="AU567" s="9">
        <v>0</v>
      </c>
      <c r="AV567" s="31">
        <v>0</v>
      </c>
      <c r="AW567" s="9">
        <v>0</v>
      </c>
      <c r="AX567" s="9">
        <v>0</v>
      </c>
      <c r="AY567" s="31">
        <v>1</v>
      </c>
      <c r="AZ567" s="21">
        <v>1986</v>
      </c>
      <c r="BA567" s="23"/>
      <c r="BB567" s="39">
        <v>0.36</v>
      </c>
      <c r="BC567" s="39">
        <v>0.49</v>
      </c>
      <c r="BD567" s="39">
        <v>0.13</v>
      </c>
      <c r="BE567" s="59">
        <v>0.02</v>
      </c>
      <c r="BF567" s="39" t="s">
        <v>433</v>
      </c>
      <c r="BG567" s="59" t="s">
        <v>433</v>
      </c>
      <c r="BM567" s="57">
        <v>1</v>
      </c>
      <c r="BN567" s="18">
        <v>0</v>
      </c>
      <c r="BO567">
        <v>0.88</v>
      </c>
      <c r="BP567" s="54">
        <f t="shared" ref="BP567:BP573" si="441">1-BO567</f>
        <v>0.12</v>
      </c>
      <c r="BQ567" s="53">
        <f t="shared" si="438"/>
        <v>0.54400000000000004</v>
      </c>
      <c r="BR567" s="54">
        <f t="shared" si="439"/>
        <v>0.45600000000000002</v>
      </c>
      <c r="BT567" s="18"/>
      <c r="BU567">
        <v>0</v>
      </c>
      <c r="BV567" s="18">
        <v>1</v>
      </c>
      <c r="BW567" s="18" t="s">
        <v>224</v>
      </c>
      <c r="CD567" s="18"/>
      <c r="CG567" s="18"/>
      <c r="CJ567" s="116">
        <f t="shared" si="440"/>
        <v>31.487559999999998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 s="18">
        <v>0</v>
      </c>
      <c r="CS567">
        <v>0</v>
      </c>
      <c r="CT567">
        <v>0</v>
      </c>
      <c r="CU567">
        <v>0</v>
      </c>
      <c r="CV567" s="18">
        <v>1</v>
      </c>
      <c r="CW567">
        <v>0</v>
      </c>
      <c r="CX567">
        <v>0</v>
      </c>
      <c r="CY567">
        <v>0</v>
      </c>
      <c r="CZ567">
        <v>0</v>
      </c>
      <c r="DA567" s="18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18">
        <v>0</v>
      </c>
      <c r="DN567" s="18"/>
      <c r="DS567" s="43" t="s">
        <v>397</v>
      </c>
    </row>
    <row r="568" spans="1:123" x14ac:dyDescent="0.25">
      <c r="A568">
        <v>567</v>
      </c>
      <c r="B568">
        <v>36</v>
      </c>
      <c r="C568" s="25" t="s">
        <v>678</v>
      </c>
      <c r="D568" s="12">
        <v>7.4</v>
      </c>
      <c r="E568" s="14">
        <f t="shared" si="435"/>
        <v>0.95238095238095244</v>
      </c>
      <c r="F568" s="7">
        <v>7.77</v>
      </c>
      <c r="G568" s="7">
        <f t="shared" si="428"/>
        <v>6.4476190476190478</v>
      </c>
      <c r="H568" s="16">
        <f t="shared" si="429"/>
        <v>8.3523809523809529</v>
      </c>
      <c r="I568" s="11">
        <f t="shared" si="430"/>
        <v>0.19657517462416382</v>
      </c>
      <c r="J568" s="39">
        <f t="shared" si="431"/>
        <v>2.5299250273380161E-2</v>
      </c>
      <c r="K568" s="39">
        <f t="shared" si="432"/>
        <v>39.526863017446757</v>
      </c>
      <c r="L568" s="39">
        <f t="shared" si="433"/>
        <v>0.17127592435078365</v>
      </c>
      <c r="M568" s="39">
        <f t="shared" si="434"/>
        <v>0.221874424897544</v>
      </c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>
        <v>1</v>
      </c>
      <c r="AB568" s="9">
        <v>0</v>
      </c>
      <c r="AC568" s="8">
        <v>0</v>
      </c>
      <c r="AD568" s="9">
        <v>0</v>
      </c>
      <c r="AE568" s="9">
        <v>0</v>
      </c>
      <c r="AF568" s="9">
        <v>1</v>
      </c>
      <c r="AG568" s="9">
        <v>0</v>
      </c>
      <c r="AH568" s="8">
        <v>1510</v>
      </c>
      <c r="AI568" s="9">
        <v>7</v>
      </c>
      <c r="AJ568" s="9">
        <f t="shared" si="423"/>
        <v>1502</v>
      </c>
      <c r="AL568" s="7">
        <f t="shared" si="436"/>
        <v>7.66012</v>
      </c>
      <c r="AM568" s="7">
        <f t="shared" si="437"/>
        <v>16.827439999999999</v>
      </c>
      <c r="AN568" s="9">
        <v>1</v>
      </c>
      <c r="AO568" s="9">
        <v>0</v>
      </c>
      <c r="AP568" s="9">
        <v>0</v>
      </c>
      <c r="AQ568" s="9">
        <v>1</v>
      </c>
      <c r="AR568" s="9">
        <v>0</v>
      </c>
      <c r="AS568" s="9">
        <v>0</v>
      </c>
      <c r="AT568" s="8">
        <v>1</v>
      </c>
      <c r="AU568" s="9">
        <v>0</v>
      </c>
      <c r="AV568" s="31">
        <v>0</v>
      </c>
      <c r="AW568" s="9">
        <v>0</v>
      </c>
      <c r="AX568" s="9">
        <v>0</v>
      </c>
      <c r="AY568" s="31">
        <v>1</v>
      </c>
      <c r="AZ568" s="21">
        <v>1986</v>
      </c>
      <c r="BA568" s="23"/>
      <c r="BB568" s="39">
        <v>0.36</v>
      </c>
      <c r="BC568" s="39">
        <v>0.49</v>
      </c>
      <c r="BD568" s="39">
        <v>0.13</v>
      </c>
      <c r="BE568" s="59">
        <v>0.02</v>
      </c>
      <c r="BF568" s="39" t="s">
        <v>433</v>
      </c>
      <c r="BG568" s="59" t="s">
        <v>433</v>
      </c>
      <c r="BM568" s="57">
        <v>1</v>
      </c>
      <c r="BN568" s="18">
        <v>0</v>
      </c>
      <c r="BO568">
        <v>0.88</v>
      </c>
      <c r="BP568" s="54">
        <f t="shared" si="441"/>
        <v>0.12</v>
      </c>
      <c r="BQ568" s="53">
        <f t="shared" si="438"/>
        <v>0.54400000000000004</v>
      </c>
      <c r="BR568" s="54">
        <f t="shared" si="439"/>
        <v>0.45600000000000002</v>
      </c>
      <c r="BT568" s="18"/>
      <c r="BU568">
        <v>0</v>
      </c>
      <c r="BV568" s="18">
        <v>1</v>
      </c>
      <c r="BW568" s="18" t="s">
        <v>224</v>
      </c>
      <c r="CD568" s="18"/>
      <c r="CG568" s="18"/>
      <c r="CJ568" s="116">
        <f t="shared" si="440"/>
        <v>31.487559999999998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 s="18">
        <v>0</v>
      </c>
      <c r="CS568">
        <v>0</v>
      </c>
      <c r="CT568">
        <v>0</v>
      </c>
      <c r="CU568">
        <v>0</v>
      </c>
      <c r="CV568" s="18">
        <v>1</v>
      </c>
      <c r="CW568">
        <v>0</v>
      </c>
      <c r="CX568">
        <v>0</v>
      </c>
      <c r="CY568">
        <v>0</v>
      </c>
      <c r="CZ568">
        <v>0</v>
      </c>
      <c r="DA568" s="1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s="18">
        <v>0</v>
      </c>
      <c r="DN568" s="18"/>
      <c r="DS568" s="43" t="s">
        <v>397</v>
      </c>
    </row>
    <row r="569" spans="1:123" x14ac:dyDescent="0.25">
      <c r="A569">
        <v>568</v>
      </c>
      <c r="B569">
        <v>36</v>
      </c>
      <c r="C569" s="25" t="s">
        <v>678</v>
      </c>
      <c r="D569" s="12">
        <v>7.5</v>
      </c>
      <c r="E569" s="14">
        <f t="shared" si="435"/>
        <v>0.96030729833546735</v>
      </c>
      <c r="F569" s="7">
        <v>7.81</v>
      </c>
      <c r="G569" s="7">
        <f t="shared" si="428"/>
        <v>6.5396927016645323</v>
      </c>
      <c r="H569" s="16">
        <f t="shared" si="429"/>
        <v>8.4603072983354668</v>
      </c>
      <c r="I569" s="11">
        <f t="shared" si="430"/>
        <v>0.1975477495959001</v>
      </c>
      <c r="J569" s="39">
        <f t="shared" si="431"/>
        <v>2.5294206094225363E-2</v>
      </c>
      <c r="K569" s="39">
        <f t="shared" si="432"/>
        <v>39.534745477870473</v>
      </c>
      <c r="L569" s="39">
        <f t="shared" si="433"/>
        <v>0.17225354350167474</v>
      </c>
      <c r="M569" s="39">
        <f t="shared" si="434"/>
        <v>0.22284195569012547</v>
      </c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>
        <v>1</v>
      </c>
      <c r="AB569" s="9">
        <v>0</v>
      </c>
      <c r="AC569" s="8">
        <v>0</v>
      </c>
      <c r="AD569" s="9">
        <v>0</v>
      </c>
      <c r="AE569" s="9">
        <v>0</v>
      </c>
      <c r="AF569" s="9">
        <v>1</v>
      </c>
      <c r="AG569" s="9">
        <v>0</v>
      </c>
      <c r="AH569" s="8">
        <v>1510</v>
      </c>
      <c r="AI569" s="9">
        <v>7</v>
      </c>
      <c r="AJ569" s="9">
        <f t="shared" si="423"/>
        <v>1502</v>
      </c>
      <c r="AL569" s="7">
        <f t="shared" si="436"/>
        <v>7.66012</v>
      </c>
      <c r="AM569" s="7">
        <f t="shared" si="437"/>
        <v>16.827439999999999</v>
      </c>
      <c r="AN569" s="9">
        <v>1</v>
      </c>
      <c r="AO569" s="9">
        <v>0</v>
      </c>
      <c r="AP569" s="9">
        <v>0</v>
      </c>
      <c r="AQ569" s="9">
        <v>1</v>
      </c>
      <c r="AR569" s="9">
        <v>0</v>
      </c>
      <c r="AS569" s="9">
        <v>0</v>
      </c>
      <c r="AT569" s="8">
        <v>1</v>
      </c>
      <c r="AU569" s="9">
        <v>0</v>
      </c>
      <c r="AV569" s="31">
        <v>0</v>
      </c>
      <c r="AW569" s="9">
        <v>0</v>
      </c>
      <c r="AX569" s="9">
        <v>0</v>
      </c>
      <c r="AY569" s="31">
        <v>1</v>
      </c>
      <c r="AZ569" s="21">
        <v>1986</v>
      </c>
      <c r="BA569" s="23"/>
      <c r="BB569" s="39">
        <v>0.36</v>
      </c>
      <c r="BC569" s="39">
        <v>0.49</v>
      </c>
      <c r="BD569" s="39">
        <v>0.13</v>
      </c>
      <c r="BE569" s="59">
        <v>0.02</v>
      </c>
      <c r="BF569" s="39" t="s">
        <v>433</v>
      </c>
      <c r="BG569" s="59" t="s">
        <v>433</v>
      </c>
      <c r="BM569" s="57">
        <v>1</v>
      </c>
      <c r="BN569" s="18">
        <v>0</v>
      </c>
      <c r="BO569">
        <v>0.88</v>
      </c>
      <c r="BP569" s="54">
        <f t="shared" si="441"/>
        <v>0.12</v>
      </c>
      <c r="BQ569" s="53">
        <f t="shared" si="438"/>
        <v>0.54400000000000004</v>
      </c>
      <c r="BR569" s="54">
        <f t="shared" si="439"/>
        <v>0.45600000000000002</v>
      </c>
      <c r="BT569" s="18"/>
      <c r="BU569">
        <v>0</v>
      </c>
      <c r="BV569" s="18">
        <v>1</v>
      </c>
      <c r="BW569" s="18" t="s">
        <v>224</v>
      </c>
      <c r="CD569" s="18"/>
      <c r="CG569" s="18"/>
      <c r="CJ569" s="116">
        <f t="shared" si="440"/>
        <v>31.487559999999998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 s="18">
        <v>0</v>
      </c>
      <c r="CS569">
        <v>0</v>
      </c>
      <c r="CT569">
        <v>0</v>
      </c>
      <c r="CU569">
        <v>0</v>
      </c>
      <c r="CV569" s="18">
        <v>1</v>
      </c>
      <c r="CW569">
        <v>0</v>
      </c>
      <c r="CX569">
        <v>0</v>
      </c>
      <c r="CY569">
        <v>0</v>
      </c>
      <c r="CZ569">
        <v>0</v>
      </c>
      <c r="DA569" s="18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 s="18">
        <v>0</v>
      </c>
      <c r="DN569" s="18"/>
      <c r="DS569" s="43" t="s">
        <v>397</v>
      </c>
    </row>
    <row r="570" spans="1:123" x14ac:dyDescent="0.25">
      <c r="A570">
        <v>569</v>
      </c>
      <c r="B570">
        <v>36</v>
      </c>
      <c r="C570" s="25" t="s">
        <v>678</v>
      </c>
      <c r="D570" s="12">
        <v>7.3</v>
      </c>
      <c r="E570" s="14">
        <f t="shared" si="435"/>
        <v>0.96052631578947367</v>
      </c>
      <c r="F570" s="7">
        <v>7.6</v>
      </c>
      <c r="G570" s="7">
        <f t="shared" si="428"/>
        <v>6.3394736842105264</v>
      </c>
      <c r="H570" s="16">
        <f t="shared" si="429"/>
        <v>8.2605263157894733</v>
      </c>
      <c r="I570" s="11">
        <f t="shared" si="430"/>
        <v>0.19243528302935478</v>
      </c>
      <c r="J570" s="39">
        <f t="shared" si="431"/>
        <v>2.5320431977546683E-2</v>
      </c>
      <c r="K570" s="39">
        <f t="shared" si="432"/>
        <v>39.493796981298217</v>
      </c>
      <c r="L570" s="39">
        <f t="shared" si="433"/>
        <v>0.16711485105180809</v>
      </c>
      <c r="M570" s="39">
        <f t="shared" si="434"/>
        <v>0.21775571500690147</v>
      </c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>
        <v>1</v>
      </c>
      <c r="AB570" s="9">
        <v>0</v>
      </c>
      <c r="AC570" s="8">
        <v>0</v>
      </c>
      <c r="AD570" s="9">
        <v>0</v>
      </c>
      <c r="AE570" s="9">
        <v>0</v>
      </c>
      <c r="AF570" s="9">
        <v>1</v>
      </c>
      <c r="AG570" s="9">
        <v>0</v>
      </c>
      <c r="AH570" s="8">
        <v>1510</v>
      </c>
      <c r="AI570" s="9">
        <v>7</v>
      </c>
      <c r="AJ570" s="9">
        <f t="shared" si="423"/>
        <v>1502</v>
      </c>
      <c r="AL570" s="7">
        <f t="shared" si="436"/>
        <v>7.66012</v>
      </c>
      <c r="AM570" s="7">
        <f t="shared" si="437"/>
        <v>16.827439999999999</v>
      </c>
      <c r="AN570" s="9">
        <v>1</v>
      </c>
      <c r="AO570" s="9">
        <v>0</v>
      </c>
      <c r="AP570" s="9">
        <v>0</v>
      </c>
      <c r="AQ570" s="9">
        <v>1</v>
      </c>
      <c r="AR570" s="9">
        <v>0</v>
      </c>
      <c r="AS570" s="9">
        <v>0</v>
      </c>
      <c r="AT570" s="8">
        <v>1</v>
      </c>
      <c r="AU570" s="9">
        <v>0</v>
      </c>
      <c r="AV570" s="31">
        <v>0</v>
      </c>
      <c r="AW570" s="9">
        <v>0</v>
      </c>
      <c r="AX570" s="9">
        <v>0</v>
      </c>
      <c r="AY570" s="31">
        <v>1</v>
      </c>
      <c r="AZ570" s="21">
        <v>1986</v>
      </c>
      <c r="BA570" s="23"/>
      <c r="BB570" s="39">
        <v>0.36</v>
      </c>
      <c r="BC570" s="39">
        <v>0.49</v>
      </c>
      <c r="BD570" s="39">
        <v>0.13</v>
      </c>
      <c r="BE570" s="59">
        <v>0.02</v>
      </c>
      <c r="BF570" s="39" t="s">
        <v>433</v>
      </c>
      <c r="BG570" s="59" t="s">
        <v>433</v>
      </c>
      <c r="BM570" s="57">
        <v>1</v>
      </c>
      <c r="BN570" s="18">
        <v>0</v>
      </c>
      <c r="BO570">
        <v>0.88</v>
      </c>
      <c r="BP570" s="54">
        <f t="shared" si="441"/>
        <v>0.12</v>
      </c>
      <c r="BQ570" s="53">
        <f t="shared" si="438"/>
        <v>0.54400000000000004</v>
      </c>
      <c r="BR570" s="54">
        <f t="shared" si="439"/>
        <v>0.45600000000000002</v>
      </c>
      <c r="BT570" s="18"/>
      <c r="BU570">
        <v>0</v>
      </c>
      <c r="BV570" s="18">
        <v>1</v>
      </c>
      <c r="BW570" s="18" t="s">
        <v>224</v>
      </c>
      <c r="CD570" s="18"/>
      <c r="CG570" s="18"/>
      <c r="CJ570" s="116">
        <f t="shared" si="440"/>
        <v>31.487559999999998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 s="18">
        <v>0</v>
      </c>
      <c r="CS570">
        <v>0</v>
      </c>
      <c r="CT570">
        <v>0</v>
      </c>
      <c r="CU570">
        <v>0</v>
      </c>
      <c r="CV570" s="18">
        <v>1</v>
      </c>
      <c r="CW570">
        <v>0</v>
      </c>
      <c r="CX570">
        <v>0</v>
      </c>
      <c r="CY570">
        <v>0</v>
      </c>
      <c r="CZ570">
        <v>0</v>
      </c>
      <c r="DA570" s="18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 s="18">
        <v>1</v>
      </c>
      <c r="DN570" s="18"/>
      <c r="DS570" s="43" t="s">
        <v>397</v>
      </c>
    </row>
    <row r="571" spans="1:123" x14ac:dyDescent="0.25">
      <c r="A571">
        <v>570</v>
      </c>
      <c r="B571">
        <v>36</v>
      </c>
      <c r="C571" s="25" t="s">
        <v>678</v>
      </c>
      <c r="D571" s="12">
        <v>7.1</v>
      </c>
      <c r="E571" s="14">
        <f t="shared" si="435"/>
        <v>0.94164456233421745</v>
      </c>
      <c r="F571" s="7">
        <v>7.54</v>
      </c>
      <c r="G571" s="7">
        <f t="shared" si="428"/>
        <v>6.1583554376657821</v>
      </c>
      <c r="H571" s="16">
        <f t="shared" si="429"/>
        <v>8.0416445623342163</v>
      </c>
      <c r="I571" s="11">
        <f t="shared" si="430"/>
        <v>0.19097167590337699</v>
      </c>
      <c r="J571" s="39">
        <f t="shared" si="431"/>
        <v>2.5327808475248934E-2</v>
      </c>
      <c r="K571" s="39">
        <f t="shared" si="432"/>
        <v>39.482294766135368</v>
      </c>
      <c r="L571" s="39">
        <f t="shared" si="433"/>
        <v>0.16564386742812806</v>
      </c>
      <c r="M571" s="39">
        <f t="shared" si="434"/>
        <v>0.21629948437862592</v>
      </c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>
        <v>1</v>
      </c>
      <c r="AB571" s="9">
        <v>0</v>
      </c>
      <c r="AC571" s="8">
        <v>0</v>
      </c>
      <c r="AD571" s="9">
        <v>0</v>
      </c>
      <c r="AE571" s="9">
        <v>0</v>
      </c>
      <c r="AF571" s="9">
        <v>1</v>
      </c>
      <c r="AG571" s="9">
        <v>0</v>
      </c>
      <c r="AH571" s="8">
        <v>1510</v>
      </c>
      <c r="AI571" s="9">
        <v>7</v>
      </c>
      <c r="AJ571" s="9">
        <f t="shared" si="423"/>
        <v>1502</v>
      </c>
      <c r="AL571" s="7">
        <f t="shared" si="436"/>
        <v>7.66012</v>
      </c>
      <c r="AM571" s="7">
        <f t="shared" si="437"/>
        <v>16.827439999999999</v>
      </c>
      <c r="AN571" s="9">
        <v>1</v>
      </c>
      <c r="AO571" s="9">
        <v>0</v>
      </c>
      <c r="AP571" s="9">
        <v>0</v>
      </c>
      <c r="AQ571" s="9">
        <v>1</v>
      </c>
      <c r="AR571" s="9">
        <v>0</v>
      </c>
      <c r="AS571" s="9">
        <v>0</v>
      </c>
      <c r="AT571" s="8">
        <v>1</v>
      </c>
      <c r="AU571" s="9">
        <v>0</v>
      </c>
      <c r="AV571" s="31">
        <v>0</v>
      </c>
      <c r="AW571" s="9">
        <v>0</v>
      </c>
      <c r="AX571" s="9">
        <v>0</v>
      </c>
      <c r="AY571" s="31">
        <v>1</v>
      </c>
      <c r="AZ571" s="21">
        <v>1986</v>
      </c>
      <c r="BA571" s="23"/>
      <c r="BB571" s="39">
        <v>0.36</v>
      </c>
      <c r="BC571" s="39">
        <v>0.49</v>
      </c>
      <c r="BD571" s="39">
        <v>0.13</v>
      </c>
      <c r="BE571" s="59">
        <v>0.02</v>
      </c>
      <c r="BF571" s="39" t="s">
        <v>433</v>
      </c>
      <c r="BG571" s="59" t="s">
        <v>433</v>
      </c>
      <c r="BM571" s="57">
        <v>1</v>
      </c>
      <c r="BN571" s="18">
        <v>0</v>
      </c>
      <c r="BO571">
        <v>0.88</v>
      </c>
      <c r="BP571" s="54">
        <f t="shared" si="441"/>
        <v>0.12</v>
      </c>
      <c r="BQ571" s="53">
        <f t="shared" si="438"/>
        <v>0.54400000000000004</v>
      </c>
      <c r="BR571" s="54">
        <f t="shared" si="439"/>
        <v>0.45600000000000002</v>
      </c>
      <c r="BT571" s="18"/>
      <c r="BU571">
        <v>0</v>
      </c>
      <c r="BV571" s="18">
        <v>1</v>
      </c>
      <c r="BW571" s="18" t="s">
        <v>224</v>
      </c>
      <c r="CD571" s="18"/>
      <c r="CG571" s="18"/>
      <c r="CJ571" s="116">
        <f t="shared" si="440"/>
        <v>31.487559999999998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 s="18">
        <v>0</v>
      </c>
      <c r="CS571">
        <v>0</v>
      </c>
      <c r="CT571">
        <v>0</v>
      </c>
      <c r="CU571">
        <v>0</v>
      </c>
      <c r="CV571" s="18">
        <v>1</v>
      </c>
      <c r="CW571">
        <v>0</v>
      </c>
      <c r="CX571">
        <v>0</v>
      </c>
      <c r="CY571">
        <v>0</v>
      </c>
      <c r="CZ571">
        <v>0</v>
      </c>
      <c r="DA571" s="18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 s="18">
        <v>1</v>
      </c>
      <c r="DN571" s="18"/>
      <c r="DS571" s="43" t="s">
        <v>397</v>
      </c>
    </row>
    <row r="572" spans="1:123" x14ac:dyDescent="0.25">
      <c r="A572">
        <v>571</v>
      </c>
      <c r="B572">
        <v>36</v>
      </c>
      <c r="C572" s="25" t="s">
        <v>678</v>
      </c>
      <c r="D572" s="12">
        <v>6</v>
      </c>
      <c r="E572" s="14">
        <f t="shared" si="435"/>
        <v>0.90361445783132532</v>
      </c>
      <c r="F572" s="7">
        <v>6.64</v>
      </c>
      <c r="G572" s="7">
        <f t="shared" si="428"/>
        <v>5.096385542168675</v>
      </c>
      <c r="H572" s="16">
        <f t="shared" si="429"/>
        <v>6.903614457831325</v>
      </c>
      <c r="I572" s="11">
        <f t="shared" si="430"/>
        <v>0.16886931820305151</v>
      </c>
      <c r="J572" s="39">
        <f t="shared" si="431"/>
        <v>2.5432126235399324E-2</v>
      </c>
      <c r="K572" s="39">
        <f t="shared" si="432"/>
        <v>39.320345878438047</v>
      </c>
      <c r="L572" s="39">
        <f t="shared" si="433"/>
        <v>0.1434371919676522</v>
      </c>
      <c r="M572" s="39">
        <f t="shared" si="434"/>
        <v>0.19430144443845082</v>
      </c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>
        <v>1</v>
      </c>
      <c r="AB572" s="9">
        <v>0</v>
      </c>
      <c r="AC572" s="8">
        <v>0</v>
      </c>
      <c r="AD572" s="9">
        <v>0</v>
      </c>
      <c r="AE572" s="9">
        <v>0</v>
      </c>
      <c r="AF572" s="9">
        <v>1</v>
      </c>
      <c r="AG572" s="9">
        <v>0</v>
      </c>
      <c r="AH572" s="8">
        <v>1510</v>
      </c>
      <c r="AI572" s="9">
        <v>7</v>
      </c>
      <c r="AJ572" s="9">
        <f t="shared" si="423"/>
        <v>1502</v>
      </c>
      <c r="AL572" s="7">
        <f t="shared" si="436"/>
        <v>7.66012</v>
      </c>
      <c r="AM572" s="7">
        <f t="shared" si="437"/>
        <v>16.827439999999999</v>
      </c>
      <c r="AN572" s="9">
        <v>1</v>
      </c>
      <c r="AO572" s="9">
        <v>0</v>
      </c>
      <c r="AP572" s="9">
        <v>0</v>
      </c>
      <c r="AQ572" s="9">
        <v>1</v>
      </c>
      <c r="AR572" s="9">
        <v>0</v>
      </c>
      <c r="AS572" s="9">
        <v>0</v>
      </c>
      <c r="AT572" s="8">
        <v>1</v>
      </c>
      <c r="AU572" s="9">
        <v>0</v>
      </c>
      <c r="AV572" s="31">
        <v>0</v>
      </c>
      <c r="AW572" s="9">
        <v>0</v>
      </c>
      <c r="AX572" s="9">
        <v>0</v>
      </c>
      <c r="AY572" s="31">
        <v>1</v>
      </c>
      <c r="AZ572" s="21">
        <v>1986</v>
      </c>
      <c r="BA572" s="23"/>
      <c r="BB572" s="39">
        <v>0.36</v>
      </c>
      <c r="BC572" s="39">
        <v>0.49</v>
      </c>
      <c r="BD572" s="39">
        <v>0.13</v>
      </c>
      <c r="BE572" s="59">
        <v>0.02</v>
      </c>
      <c r="BF572" s="39" t="s">
        <v>433</v>
      </c>
      <c r="BG572" s="59" t="s">
        <v>433</v>
      </c>
      <c r="BM572" s="57">
        <v>1</v>
      </c>
      <c r="BN572" s="18">
        <v>0</v>
      </c>
      <c r="BO572">
        <v>0.88</v>
      </c>
      <c r="BP572" s="54">
        <f t="shared" si="441"/>
        <v>0.12</v>
      </c>
      <c r="BQ572" s="53">
        <f t="shared" si="438"/>
        <v>0.54400000000000004</v>
      </c>
      <c r="BR572" s="54">
        <f t="shared" si="439"/>
        <v>0.45600000000000002</v>
      </c>
      <c r="BT572" s="18"/>
      <c r="BU572">
        <v>0</v>
      </c>
      <c r="BV572" s="18">
        <v>1</v>
      </c>
      <c r="BW572" s="18" t="s">
        <v>224</v>
      </c>
      <c r="CD572" s="18"/>
      <c r="CG572" s="18"/>
      <c r="CJ572" s="116">
        <f t="shared" si="440"/>
        <v>31.487559999999998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 s="18">
        <v>0</v>
      </c>
      <c r="CS572">
        <v>0</v>
      </c>
      <c r="CT572">
        <v>0</v>
      </c>
      <c r="CU572">
        <v>0</v>
      </c>
      <c r="CV572" s="18">
        <v>1</v>
      </c>
      <c r="CW572">
        <v>0</v>
      </c>
      <c r="CX572">
        <v>0</v>
      </c>
      <c r="CY572">
        <v>0</v>
      </c>
      <c r="CZ572">
        <v>0</v>
      </c>
      <c r="DA572" s="18">
        <v>0</v>
      </c>
      <c r="DB572">
        <v>0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0</v>
      </c>
      <c r="DL572" s="18">
        <v>0</v>
      </c>
      <c r="DN572" s="18"/>
      <c r="DS572" s="43" t="s">
        <v>397</v>
      </c>
    </row>
    <row r="573" spans="1:123" x14ac:dyDescent="0.25">
      <c r="A573">
        <v>572</v>
      </c>
      <c r="B573">
        <v>36</v>
      </c>
      <c r="C573" s="25" t="s">
        <v>678</v>
      </c>
      <c r="D573" s="12">
        <v>8.4</v>
      </c>
      <c r="E573" s="14">
        <f t="shared" si="435"/>
        <v>0.98707403055229148</v>
      </c>
      <c r="F573" s="7">
        <v>8.51</v>
      </c>
      <c r="G573" s="7">
        <f t="shared" si="428"/>
        <v>7.4129259694477092</v>
      </c>
      <c r="H573" s="16">
        <f t="shared" si="429"/>
        <v>9.3870740305522915</v>
      </c>
      <c r="I573" s="11">
        <f t="shared" si="430"/>
        <v>0.21440325235359536</v>
      </c>
      <c r="J573" s="39">
        <f t="shared" si="431"/>
        <v>2.5194271721926603E-2</v>
      </c>
      <c r="K573" s="39">
        <f t="shared" si="432"/>
        <v>39.691562075584777</v>
      </c>
      <c r="L573" s="39">
        <f t="shared" si="433"/>
        <v>0.18920898063166877</v>
      </c>
      <c r="M573" s="39">
        <f t="shared" si="434"/>
        <v>0.23959752407552196</v>
      </c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>
        <v>1</v>
      </c>
      <c r="AB573" s="9">
        <v>0</v>
      </c>
      <c r="AC573" s="8">
        <v>0</v>
      </c>
      <c r="AD573" s="9">
        <v>0</v>
      </c>
      <c r="AE573" s="9">
        <v>0</v>
      </c>
      <c r="AF573" s="9">
        <v>1</v>
      </c>
      <c r="AG573" s="9">
        <v>0</v>
      </c>
      <c r="AH573" s="8">
        <v>1510</v>
      </c>
      <c r="AI573" s="9">
        <v>6</v>
      </c>
      <c r="AJ573" s="9">
        <f t="shared" si="423"/>
        <v>1503</v>
      </c>
      <c r="AL573" s="7">
        <f t="shared" si="436"/>
        <v>7.66012</v>
      </c>
      <c r="AM573" s="7">
        <f t="shared" si="437"/>
        <v>16.827439999999999</v>
      </c>
      <c r="AN573" s="9">
        <v>1</v>
      </c>
      <c r="AO573" s="9">
        <v>0</v>
      </c>
      <c r="AP573" s="9">
        <v>0</v>
      </c>
      <c r="AQ573" s="9">
        <v>1</v>
      </c>
      <c r="AR573" s="9">
        <v>0</v>
      </c>
      <c r="AS573" s="9">
        <v>0</v>
      </c>
      <c r="AT573" s="8">
        <v>1</v>
      </c>
      <c r="AU573" s="9">
        <v>0</v>
      </c>
      <c r="AV573" s="31">
        <v>0</v>
      </c>
      <c r="AW573" s="9">
        <v>0</v>
      </c>
      <c r="AX573" s="9">
        <v>0</v>
      </c>
      <c r="AY573" s="31">
        <v>1</v>
      </c>
      <c r="AZ573" s="21">
        <v>1986</v>
      </c>
      <c r="BA573" s="23"/>
      <c r="BB573" s="39">
        <v>0.36</v>
      </c>
      <c r="BC573" s="39">
        <v>0.49</v>
      </c>
      <c r="BD573" s="39">
        <v>0.13</v>
      </c>
      <c r="BE573" s="59">
        <v>0.02</v>
      </c>
      <c r="BF573" s="39" t="s">
        <v>433</v>
      </c>
      <c r="BG573" s="59" t="s">
        <v>433</v>
      </c>
      <c r="BM573" s="57">
        <v>1</v>
      </c>
      <c r="BN573" s="18">
        <v>0</v>
      </c>
      <c r="BO573">
        <v>0.88</v>
      </c>
      <c r="BP573" s="54">
        <f t="shared" si="441"/>
        <v>0.12</v>
      </c>
      <c r="BQ573" s="53">
        <f t="shared" si="438"/>
        <v>0.54400000000000004</v>
      </c>
      <c r="BR573" s="54">
        <f t="shared" si="439"/>
        <v>0.45600000000000002</v>
      </c>
      <c r="BT573" s="18"/>
      <c r="BU573">
        <v>0</v>
      </c>
      <c r="BV573" s="18">
        <v>1</v>
      </c>
      <c r="BW573" s="18" t="s">
        <v>224</v>
      </c>
      <c r="CD573" s="18"/>
      <c r="CG573" s="18"/>
      <c r="CJ573" s="116">
        <f t="shared" si="440"/>
        <v>31.487559999999998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 s="18">
        <v>0</v>
      </c>
      <c r="CS573">
        <v>0</v>
      </c>
      <c r="CT573">
        <v>0</v>
      </c>
      <c r="CU573">
        <v>0</v>
      </c>
      <c r="CV573" s="18">
        <v>1</v>
      </c>
      <c r="CW573">
        <v>0</v>
      </c>
      <c r="CX573">
        <v>0</v>
      </c>
      <c r="CY573">
        <v>0</v>
      </c>
      <c r="CZ573">
        <v>0</v>
      </c>
      <c r="DA573" s="18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 s="18">
        <v>0</v>
      </c>
      <c r="DN573" s="18"/>
      <c r="DS573" s="43" t="s">
        <v>397</v>
      </c>
    </row>
    <row r="574" spans="1:123" x14ac:dyDescent="0.25">
      <c r="A574">
        <v>573</v>
      </c>
      <c r="B574">
        <v>36</v>
      </c>
      <c r="C574" s="25" t="s">
        <v>678</v>
      </c>
      <c r="D574" s="12">
        <v>7.4</v>
      </c>
      <c r="E574" s="14">
        <f t="shared" si="435"/>
        <v>1.0407876230661042</v>
      </c>
      <c r="F574" s="7">
        <v>7.11</v>
      </c>
      <c r="G574" s="7">
        <f t="shared" si="428"/>
        <v>6.359212376933896</v>
      </c>
      <c r="H574" s="16">
        <f t="shared" si="429"/>
        <v>8.4407876230661039</v>
      </c>
      <c r="I574" s="11">
        <f t="shared" si="430"/>
        <v>0.19994071330712809</v>
      </c>
      <c r="J574" s="39">
        <f t="shared" si="431"/>
        <v>2.8121056723928003E-2</v>
      </c>
      <c r="K574" s="39">
        <f t="shared" si="432"/>
        <v>35.560541334462272</v>
      </c>
      <c r="L574" s="39">
        <f t="shared" si="433"/>
        <v>0.17181965658320009</v>
      </c>
      <c r="M574" s="39">
        <f t="shared" si="434"/>
        <v>0.2280617700310561</v>
      </c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>
        <v>1</v>
      </c>
      <c r="AB574" s="9">
        <v>0</v>
      </c>
      <c r="AC574" s="8">
        <v>0</v>
      </c>
      <c r="AD574" s="9">
        <v>0</v>
      </c>
      <c r="AE574" s="9">
        <v>0</v>
      </c>
      <c r="AF574" s="9">
        <v>1</v>
      </c>
      <c r="AG574" s="9">
        <v>0</v>
      </c>
      <c r="AH574" s="8">
        <v>1220</v>
      </c>
      <c r="AI574" s="9">
        <v>5</v>
      </c>
      <c r="AJ574" s="9">
        <f t="shared" si="423"/>
        <v>1214</v>
      </c>
      <c r="AL574" s="7">
        <f t="shared" si="436"/>
        <v>7.4770000000000003</v>
      </c>
      <c r="AM574" s="7">
        <f t="shared" si="437"/>
        <v>17.561</v>
      </c>
      <c r="AN574" s="9">
        <v>1</v>
      </c>
      <c r="AO574" s="9">
        <v>0</v>
      </c>
      <c r="AP574" s="9">
        <v>0</v>
      </c>
      <c r="AQ574" s="9">
        <v>1</v>
      </c>
      <c r="AR574" s="9">
        <v>0</v>
      </c>
      <c r="AS574" s="9">
        <v>0</v>
      </c>
      <c r="AT574" s="8">
        <v>1</v>
      </c>
      <c r="AU574" s="9">
        <v>0</v>
      </c>
      <c r="AV574" s="31">
        <v>0</v>
      </c>
      <c r="AW574" s="9">
        <v>0</v>
      </c>
      <c r="AX574" s="9">
        <v>0</v>
      </c>
      <c r="AY574" s="31">
        <v>1</v>
      </c>
      <c r="AZ574" s="21">
        <v>1986</v>
      </c>
      <c r="BA574" s="23"/>
      <c r="BB574" s="39">
        <v>0.36</v>
      </c>
      <c r="BC574" s="39">
        <v>0.49</v>
      </c>
      <c r="BD574" s="39">
        <v>0.13</v>
      </c>
      <c r="BE574" s="59">
        <v>0.02</v>
      </c>
      <c r="BF574" s="39" t="s">
        <v>433</v>
      </c>
      <c r="BG574" s="59" t="s">
        <v>433</v>
      </c>
      <c r="BM574" s="57">
        <v>1</v>
      </c>
      <c r="BN574" s="18">
        <v>0</v>
      </c>
      <c r="BO574">
        <v>1</v>
      </c>
      <c r="BP574" s="54">
        <v>0</v>
      </c>
      <c r="BQ574" s="53">
        <f t="shared" si="438"/>
        <v>0.55000000000000004</v>
      </c>
      <c r="BR574" s="54">
        <f t="shared" si="439"/>
        <v>0.45</v>
      </c>
      <c r="BT574" s="18"/>
      <c r="BU574">
        <v>0</v>
      </c>
      <c r="BV574" s="18">
        <v>1</v>
      </c>
      <c r="BW574" s="18" t="s">
        <v>224</v>
      </c>
      <c r="CD574" s="18"/>
      <c r="CG574" s="18"/>
      <c r="CJ574" s="116">
        <f t="shared" si="440"/>
        <v>32.037999999999997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 s="18">
        <v>0</v>
      </c>
      <c r="CS574">
        <v>0</v>
      </c>
      <c r="CT574">
        <v>0</v>
      </c>
      <c r="CU574">
        <v>0</v>
      </c>
      <c r="CV574" s="18">
        <v>1</v>
      </c>
      <c r="CW574">
        <v>0</v>
      </c>
      <c r="CX574">
        <v>0</v>
      </c>
      <c r="CY574">
        <v>0</v>
      </c>
      <c r="CZ574">
        <v>0</v>
      </c>
      <c r="DA574" s="18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s="18">
        <v>0</v>
      </c>
      <c r="DN574" s="18"/>
      <c r="DS574" s="43" t="s">
        <v>397</v>
      </c>
    </row>
    <row r="575" spans="1:123" x14ac:dyDescent="0.25">
      <c r="A575">
        <v>574</v>
      </c>
      <c r="B575">
        <v>36</v>
      </c>
      <c r="C575" s="25" t="s">
        <v>678</v>
      </c>
      <c r="D575" s="12">
        <v>7.6</v>
      </c>
      <c r="E575" s="14">
        <f t="shared" si="435"/>
        <v>3.1275720164609049</v>
      </c>
      <c r="F575" s="7">
        <v>2.4300000000000002</v>
      </c>
      <c r="G575" s="7">
        <f t="shared" si="428"/>
        <v>4.4724279835390952</v>
      </c>
      <c r="H575" s="16">
        <f t="shared" si="429"/>
        <v>10.727572016460904</v>
      </c>
      <c r="I575" s="11">
        <f t="shared" si="430"/>
        <v>6.11932504058443E-2</v>
      </c>
      <c r="J575" s="39">
        <f t="shared" si="431"/>
        <v>2.5182407574421521E-2</v>
      </c>
      <c r="K575" s="39">
        <f t="shared" si="432"/>
        <v>39.710261897902413</v>
      </c>
      <c r="L575" s="39">
        <f t="shared" si="433"/>
        <v>3.6010842831422779E-2</v>
      </c>
      <c r="M575" s="39">
        <f t="shared" si="434"/>
        <v>8.6375657980265821E-2</v>
      </c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>
        <v>1</v>
      </c>
      <c r="AB575" s="9">
        <v>0</v>
      </c>
      <c r="AC575" s="8">
        <v>0</v>
      </c>
      <c r="AD575" s="9">
        <v>0</v>
      </c>
      <c r="AE575" s="9">
        <v>0</v>
      </c>
      <c r="AF575" s="9">
        <v>1</v>
      </c>
      <c r="AG575" s="9">
        <v>0</v>
      </c>
      <c r="AH575" s="8">
        <v>1577</v>
      </c>
      <c r="AI575" s="9">
        <v>5</v>
      </c>
      <c r="AJ575" s="9">
        <f t="shared" si="423"/>
        <v>1571</v>
      </c>
      <c r="AL575" s="7">
        <f t="shared" si="436"/>
        <v>9.0030000000000001</v>
      </c>
      <c r="AM575" s="7">
        <f t="shared" si="437"/>
        <v>11.448</v>
      </c>
      <c r="AN575" s="9">
        <v>1</v>
      </c>
      <c r="AO575" s="9">
        <v>0</v>
      </c>
      <c r="AP575" s="9">
        <v>0</v>
      </c>
      <c r="AQ575" s="9">
        <v>1</v>
      </c>
      <c r="AR575" s="9">
        <v>0</v>
      </c>
      <c r="AS575" s="9">
        <v>0</v>
      </c>
      <c r="AT575" s="8">
        <v>1</v>
      </c>
      <c r="AU575" s="9">
        <v>0</v>
      </c>
      <c r="AV575" s="31">
        <v>0</v>
      </c>
      <c r="AW575" s="9">
        <v>0</v>
      </c>
      <c r="AX575" s="9">
        <v>0</v>
      </c>
      <c r="AY575" s="31">
        <v>1</v>
      </c>
      <c r="AZ575" s="21">
        <v>1986</v>
      </c>
      <c r="BA575" s="23"/>
      <c r="BB575" s="39">
        <v>0.36</v>
      </c>
      <c r="BC575" s="39">
        <v>0.49</v>
      </c>
      <c r="BD575" s="39">
        <v>0.13</v>
      </c>
      <c r="BE575" s="59">
        <v>0.02</v>
      </c>
      <c r="BF575" s="39" t="s">
        <v>433</v>
      </c>
      <c r="BG575" s="59" t="s">
        <v>433</v>
      </c>
      <c r="BM575" s="57">
        <v>1</v>
      </c>
      <c r="BN575" s="18">
        <v>0</v>
      </c>
      <c r="BO575">
        <v>0</v>
      </c>
      <c r="BP575" s="54">
        <v>1</v>
      </c>
      <c r="BQ575" s="53">
        <f t="shared" si="438"/>
        <v>0.5</v>
      </c>
      <c r="BR575" s="54">
        <f t="shared" si="439"/>
        <v>0.5</v>
      </c>
      <c r="BT575" s="18"/>
      <c r="BU575">
        <v>0</v>
      </c>
      <c r="BV575" s="18">
        <v>1</v>
      </c>
      <c r="BW575" s="18" t="s">
        <v>224</v>
      </c>
      <c r="CD575" s="18"/>
      <c r="CG575" s="18"/>
      <c r="CJ575" s="116">
        <f t="shared" si="440"/>
        <v>27.451000000000001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 s="18">
        <v>0</v>
      </c>
      <c r="CS575">
        <v>0</v>
      </c>
      <c r="CT575">
        <v>0</v>
      </c>
      <c r="CU575">
        <v>0</v>
      </c>
      <c r="CV575" s="18">
        <v>1</v>
      </c>
      <c r="CW575">
        <v>0</v>
      </c>
      <c r="CX575">
        <v>0</v>
      </c>
      <c r="CY575">
        <v>0</v>
      </c>
      <c r="CZ575">
        <v>0</v>
      </c>
      <c r="DA575" s="18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s="18">
        <v>0</v>
      </c>
      <c r="DN575" s="18"/>
      <c r="DS575" s="43" t="s">
        <v>397</v>
      </c>
    </row>
    <row r="576" spans="1:123" x14ac:dyDescent="0.25">
      <c r="A576">
        <v>575</v>
      </c>
      <c r="B576">
        <v>36</v>
      </c>
      <c r="C576" s="25" t="s">
        <v>678</v>
      </c>
      <c r="D576" s="12">
        <v>6.7</v>
      </c>
      <c r="E576" s="14">
        <f t="shared" si="435"/>
        <v>0.93314763231197773</v>
      </c>
      <c r="F576" s="7">
        <v>7.18</v>
      </c>
      <c r="G576" s="7">
        <f t="shared" si="428"/>
        <v>5.7668523676880223</v>
      </c>
      <c r="H576" s="16">
        <f t="shared" si="429"/>
        <v>7.633147632311978</v>
      </c>
      <c r="I576" s="11">
        <f t="shared" si="430"/>
        <v>0.18239852026663411</v>
      </c>
      <c r="J576" s="39">
        <f t="shared" si="431"/>
        <v>2.5403693630450433E-2</v>
      </c>
      <c r="K576" s="39">
        <f t="shared" si="432"/>
        <v>39.364354433929179</v>
      </c>
      <c r="L576" s="39">
        <f t="shared" si="433"/>
        <v>0.15699482663618369</v>
      </c>
      <c r="M576" s="39">
        <f t="shared" si="434"/>
        <v>0.20780221389708453</v>
      </c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>
        <v>1</v>
      </c>
      <c r="AB576" s="9">
        <v>0</v>
      </c>
      <c r="AC576" s="8">
        <v>0</v>
      </c>
      <c r="AD576" s="9">
        <v>0</v>
      </c>
      <c r="AE576" s="9">
        <v>0</v>
      </c>
      <c r="AF576" s="9">
        <v>1</v>
      </c>
      <c r="AG576" s="9">
        <v>0</v>
      </c>
      <c r="AH576" s="8">
        <v>1510</v>
      </c>
      <c r="AI576" s="9">
        <v>11</v>
      </c>
      <c r="AJ576" s="9">
        <f t="shared" ref="AJ576:AJ584" si="442">AH576-AI576-1</f>
        <v>1498</v>
      </c>
      <c r="AL576" s="7">
        <f t="shared" si="436"/>
        <v>7.66012</v>
      </c>
      <c r="AM576" s="7">
        <f t="shared" si="437"/>
        <v>16.827439999999999</v>
      </c>
      <c r="AN576" s="9">
        <v>1</v>
      </c>
      <c r="AO576" s="9">
        <v>0</v>
      </c>
      <c r="AP576" s="9">
        <v>0</v>
      </c>
      <c r="AQ576" s="9">
        <v>1</v>
      </c>
      <c r="AR576" s="9">
        <v>0</v>
      </c>
      <c r="AS576" s="9">
        <v>0</v>
      </c>
      <c r="AT576" s="8">
        <v>1</v>
      </c>
      <c r="AU576" s="9">
        <v>0</v>
      </c>
      <c r="AV576" s="31">
        <v>0</v>
      </c>
      <c r="AW576" s="9">
        <v>0</v>
      </c>
      <c r="AX576" s="9">
        <v>0</v>
      </c>
      <c r="AY576" s="31">
        <v>1</v>
      </c>
      <c r="AZ576" s="21">
        <v>1986</v>
      </c>
      <c r="BA576" s="23"/>
      <c r="BB576" s="39">
        <v>0.36</v>
      </c>
      <c r="BC576" s="39">
        <v>0.49</v>
      </c>
      <c r="BD576" s="39">
        <v>0.13</v>
      </c>
      <c r="BE576" s="59">
        <v>0.02</v>
      </c>
      <c r="BF576" s="39" t="s">
        <v>433</v>
      </c>
      <c r="BG576" s="59" t="s">
        <v>433</v>
      </c>
      <c r="BM576" s="57">
        <v>1</v>
      </c>
      <c r="BN576" s="18">
        <v>0</v>
      </c>
      <c r="BO576">
        <v>0.88</v>
      </c>
      <c r="BP576" s="54">
        <f>1-BO576</f>
        <v>0.12</v>
      </c>
      <c r="BQ576" s="53">
        <f t="shared" si="438"/>
        <v>0.54400000000000004</v>
      </c>
      <c r="BR576" s="54">
        <f t="shared" si="439"/>
        <v>0.45600000000000002</v>
      </c>
      <c r="BT576" s="18"/>
      <c r="BU576">
        <v>0</v>
      </c>
      <c r="BV576" s="18">
        <v>1</v>
      </c>
      <c r="BW576" s="18" t="s">
        <v>224</v>
      </c>
      <c r="CD576" s="18"/>
      <c r="CG576" s="18"/>
      <c r="CJ576" s="116">
        <f t="shared" si="440"/>
        <v>31.487559999999998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 s="18">
        <v>0</v>
      </c>
      <c r="CS576">
        <v>0</v>
      </c>
      <c r="CT576">
        <v>0</v>
      </c>
      <c r="CU576">
        <v>0</v>
      </c>
      <c r="CV576" s="18">
        <v>1</v>
      </c>
      <c r="CW576">
        <v>0</v>
      </c>
      <c r="CX576">
        <v>0</v>
      </c>
      <c r="CY576">
        <v>0</v>
      </c>
      <c r="CZ576">
        <v>0</v>
      </c>
      <c r="DA576" s="18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1</v>
      </c>
      <c r="DK576">
        <v>0</v>
      </c>
      <c r="DL576" s="18">
        <v>1</v>
      </c>
      <c r="DN576" s="18"/>
      <c r="DS576" s="43" t="s">
        <v>397</v>
      </c>
    </row>
    <row r="577" spans="1:123" x14ac:dyDescent="0.25">
      <c r="A577">
        <v>576</v>
      </c>
      <c r="B577">
        <v>36</v>
      </c>
      <c r="C577" s="25" t="s">
        <v>678</v>
      </c>
      <c r="D577" s="12">
        <v>5.9</v>
      </c>
      <c r="E577" s="14">
        <f t="shared" si="435"/>
        <v>0.94855305466237949</v>
      </c>
      <c r="F577" s="7">
        <v>6.22</v>
      </c>
      <c r="G577" s="7">
        <f t="shared" si="428"/>
        <v>4.9514469453376204</v>
      </c>
      <c r="H577" s="16">
        <f t="shared" si="429"/>
        <v>6.8485530546623803</v>
      </c>
      <c r="I577" s="11">
        <f t="shared" si="430"/>
        <v>0.17609106334503863</v>
      </c>
      <c r="J577" s="39">
        <f t="shared" si="431"/>
        <v>2.8310460344861517E-2</v>
      </c>
      <c r="K577" s="39">
        <f t="shared" si="432"/>
        <v>35.322632970943715</v>
      </c>
      <c r="L577" s="39">
        <f t="shared" si="433"/>
        <v>0.14778060300017712</v>
      </c>
      <c r="M577" s="39">
        <f t="shared" si="434"/>
        <v>0.20440152368990014</v>
      </c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>
        <v>1</v>
      </c>
      <c r="AB577" s="9">
        <v>0</v>
      </c>
      <c r="AC577" s="8">
        <v>0</v>
      </c>
      <c r="AD577" s="9">
        <v>0</v>
      </c>
      <c r="AE577" s="9">
        <v>0</v>
      </c>
      <c r="AF577" s="9">
        <v>1</v>
      </c>
      <c r="AG577" s="9">
        <v>0</v>
      </c>
      <c r="AH577" s="8">
        <v>1220</v>
      </c>
      <c r="AI577" s="9">
        <v>10</v>
      </c>
      <c r="AJ577" s="9">
        <f t="shared" si="442"/>
        <v>1209</v>
      </c>
      <c r="AL577" s="7">
        <f t="shared" si="436"/>
        <v>7.4770000000000003</v>
      </c>
      <c r="AM577" s="7">
        <f t="shared" si="437"/>
        <v>17.561</v>
      </c>
      <c r="AN577" s="9">
        <v>1</v>
      </c>
      <c r="AO577" s="9">
        <v>0</v>
      </c>
      <c r="AP577" s="9">
        <v>0</v>
      </c>
      <c r="AQ577" s="9">
        <v>1</v>
      </c>
      <c r="AR577" s="9">
        <v>0</v>
      </c>
      <c r="AS577" s="9">
        <v>0</v>
      </c>
      <c r="AT577" s="8">
        <v>1</v>
      </c>
      <c r="AU577" s="9">
        <v>0</v>
      </c>
      <c r="AV577" s="31">
        <v>0</v>
      </c>
      <c r="AW577" s="9">
        <v>0</v>
      </c>
      <c r="AX577" s="9">
        <v>0</v>
      </c>
      <c r="AY577" s="31">
        <v>1</v>
      </c>
      <c r="AZ577" s="21">
        <v>1986</v>
      </c>
      <c r="BA577" s="23"/>
      <c r="BB577" s="39">
        <v>0.36</v>
      </c>
      <c r="BC577" s="39">
        <v>0.49</v>
      </c>
      <c r="BD577" s="39">
        <v>0.13</v>
      </c>
      <c r="BE577" s="59">
        <v>0.02</v>
      </c>
      <c r="BF577" s="39" t="s">
        <v>433</v>
      </c>
      <c r="BG577" s="59" t="s">
        <v>433</v>
      </c>
      <c r="BM577" s="57">
        <v>1</v>
      </c>
      <c r="BN577" s="18">
        <v>0</v>
      </c>
      <c r="BO577">
        <v>1</v>
      </c>
      <c r="BP577" s="54">
        <v>0</v>
      </c>
      <c r="BQ577" s="53">
        <f t="shared" si="438"/>
        <v>0.55000000000000004</v>
      </c>
      <c r="BR577" s="54">
        <f t="shared" si="439"/>
        <v>0.45</v>
      </c>
      <c r="BT577" s="18"/>
      <c r="BU577">
        <v>0</v>
      </c>
      <c r="BV577" s="18">
        <v>1</v>
      </c>
      <c r="BW577" s="18" t="s">
        <v>224</v>
      </c>
      <c r="CD577" s="18"/>
      <c r="CG577" s="18"/>
      <c r="CJ577" s="116">
        <f t="shared" si="440"/>
        <v>32.037999999999997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 s="18">
        <v>0</v>
      </c>
      <c r="CS577">
        <v>0</v>
      </c>
      <c r="CT577">
        <v>0</v>
      </c>
      <c r="CU577">
        <v>0</v>
      </c>
      <c r="CV577" s="18">
        <v>1</v>
      </c>
      <c r="CW577">
        <v>0</v>
      </c>
      <c r="CX577">
        <v>0</v>
      </c>
      <c r="CY577">
        <v>0</v>
      </c>
      <c r="CZ577">
        <v>0</v>
      </c>
      <c r="DA577" s="18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 s="18">
        <v>1</v>
      </c>
      <c r="DN577" s="18"/>
      <c r="DS577" s="43" t="s">
        <v>397</v>
      </c>
    </row>
    <row r="578" spans="1:123" s="69" customFormat="1" x14ac:dyDescent="0.25">
      <c r="A578" s="69">
        <v>577</v>
      </c>
      <c r="B578" s="69">
        <v>36</v>
      </c>
      <c r="C578" s="70" t="s">
        <v>678</v>
      </c>
      <c r="D578" s="71">
        <v>6.6</v>
      </c>
      <c r="E578" s="72">
        <f t="shared" si="435"/>
        <v>3.1132075471698109</v>
      </c>
      <c r="F578" s="73">
        <v>2.12</v>
      </c>
      <c r="G578" s="73">
        <f t="shared" si="428"/>
        <v>3.4867924528301888</v>
      </c>
      <c r="H578" s="74">
        <f t="shared" si="429"/>
        <v>9.7132075471698105</v>
      </c>
      <c r="I578" s="75">
        <f t="shared" si="430"/>
        <v>0.12591098420571495</v>
      </c>
      <c r="J578" s="76">
        <f t="shared" si="431"/>
        <v>5.9391973681941011E-2</v>
      </c>
      <c r="K578" s="76">
        <f t="shared" si="432"/>
        <v>16.837291943777657</v>
      </c>
      <c r="L578" s="76">
        <f t="shared" si="433"/>
        <v>6.651901052377393E-2</v>
      </c>
      <c r="M578" s="76">
        <f t="shared" si="434"/>
        <v>0.18530295788765597</v>
      </c>
      <c r="N578" s="77"/>
      <c r="O578" s="78"/>
      <c r="P578" s="79"/>
      <c r="Q578" s="79"/>
      <c r="R578" s="78"/>
      <c r="S578" s="79"/>
      <c r="T578" s="79"/>
      <c r="U578" s="78"/>
      <c r="V578" s="79"/>
      <c r="W578" s="79"/>
      <c r="X578" s="79"/>
      <c r="Y578" s="78"/>
      <c r="Z578" s="79"/>
      <c r="AA578" s="78">
        <v>1</v>
      </c>
      <c r="AB578" s="79">
        <v>0</v>
      </c>
      <c r="AC578" s="78">
        <v>0</v>
      </c>
      <c r="AD578" s="79">
        <v>0</v>
      </c>
      <c r="AE578" s="79">
        <v>0</v>
      </c>
      <c r="AF578" s="79">
        <v>1</v>
      </c>
      <c r="AG578" s="79">
        <v>0</v>
      </c>
      <c r="AH578" s="78">
        <v>290</v>
      </c>
      <c r="AI578" s="79">
        <v>10</v>
      </c>
      <c r="AJ578" s="79">
        <f t="shared" si="442"/>
        <v>279</v>
      </c>
      <c r="AK578" s="79"/>
      <c r="AL578" s="73">
        <f t="shared" si="436"/>
        <v>9.0030000000000001</v>
      </c>
      <c r="AM578" s="73">
        <f t="shared" si="437"/>
        <v>11.448</v>
      </c>
      <c r="AN578" s="79">
        <v>1</v>
      </c>
      <c r="AO578" s="79">
        <v>0</v>
      </c>
      <c r="AP578" s="79">
        <v>0</v>
      </c>
      <c r="AQ578" s="79">
        <v>1</v>
      </c>
      <c r="AR578" s="79">
        <v>0</v>
      </c>
      <c r="AS578" s="79">
        <v>0</v>
      </c>
      <c r="AT578" s="78">
        <v>1</v>
      </c>
      <c r="AU578" s="79">
        <v>0</v>
      </c>
      <c r="AV578" s="80">
        <v>0</v>
      </c>
      <c r="AW578" s="79">
        <v>0</v>
      </c>
      <c r="AX578" s="79">
        <v>0</v>
      </c>
      <c r="AY578" s="80">
        <v>1</v>
      </c>
      <c r="AZ578" s="81">
        <v>1986</v>
      </c>
      <c r="BA578" s="82"/>
      <c r="BB578" s="76">
        <v>0.36</v>
      </c>
      <c r="BC578" s="76">
        <v>0.49</v>
      </c>
      <c r="BD578" s="76">
        <v>0.13</v>
      </c>
      <c r="BE578" s="83">
        <v>0.02</v>
      </c>
      <c r="BF578" s="76" t="s">
        <v>433</v>
      </c>
      <c r="BG578" s="83" t="s">
        <v>433</v>
      </c>
      <c r="BH578" s="76"/>
      <c r="BI578" s="76"/>
      <c r="BJ578" s="76"/>
      <c r="BK578" s="76"/>
      <c r="BL578" s="76"/>
      <c r="BM578" s="84">
        <v>1</v>
      </c>
      <c r="BN578" s="85">
        <v>0</v>
      </c>
      <c r="BO578" s="69">
        <v>0</v>
      </c>
      <c r="BP578" s="86">
        <v>1</v>
      </c>
      <c r="BQ578" s="88">
        <f t="shared" si="438"/>
        <v>0.5</v>
      </c>
      <c r="BR578" s="86">
        <f t="shared" si="439"/>
        <v>0.5</v>
      </c>
      <c r="BT578" s="85"/>
      <c r="BU578" s="69">
        <v>0</v>
      </c>
      <c r="BV578" s="85">
        <v>1</v>
      </c>
      <c r="BW578" s="85" t="s">
        <v>224</v>
      </c>
      <c r="CD578" s="85"/>
      <c r="CG578" s="85"/>
      <c r="CJ578" s="117">
        <f t="shared" si="440"/>
        <v>27.451000000000001</v>
      </c>
      <c r="CK578" s="69">
        <v>0</v>
      </c>
      <c r="CL578" s="69">
        <v>0</v>
      </c>
      <c r="CM578" s="69">
        <v>0</v>
      </c>
      <c r="CN578" s="69">
        <v>0</v>
      </c>
      <c r="CO578" s="69">
        <v>0</v>
      </c>
      <c r="CP578" s="69">
        <v>0</v>
      </c>
      <c r="CQ578" s="69">
        <v>1</v>
      </c>
      <c r="CR578" s="85">
        <v>0</v>
      </c>
      <c r="CS578" s="69">
        <v>0</v>
      </c>
      <c r="CT578" s="69">
        <v>0</v>
      </c>
      <c r="CU578" s="69">
        <v>0</v>
      </c>
      <c r="CV578" s="85">
        <v>1</v>
      </c>
      <c r="CW578" s="69">
        <v>0</v>
      </c>
      <c r="CX578" s="69">
        <v>0</v>
      </c>
      <c r="CY578" s="69">
        <v>0</v>
      </c>
      <c r="CZ578" s="69">
        <v>0</v>
      </c>
      <c r="DA578" s="85">
        <v>0</v>
      </c>
      <c r="DB578" s="69">
        <v>0</v>
      </c>
      <c r="DC578" s="69">
        <v>0</v>
      </c>
      <c r="DD578" s="69">
        <v>0</v>
      </c>
      <c r="DE578" s="69">
        <v>1</v>
      </c>
      <c r="DF578" s="69">
        <v>0</v>
      </c>
      <c r="DG578" s="69">
        <v>0</v>
      </c>
      <c r="DH578" s="69">
        <v>0</v>
      </c>
      <c r="DI578" s="69">
        <v>0</v>
      </c>
      <c r="DJ578" s="69">
        <v>1</v>
      </c>
      <c r="DK578" s="69">
        <v>0</v>
      </c>
      <c r="DL578" s="85">
        <v>1</v>
      </c>
      <c r="DN578" s="85"/>
      <c r="DR578" s="70"/>
      <c r="DS578" s="87" t="s">
        <v>397</v>
      </c>
    </row>
    <row r="579" spans="1:123" x14ac:dyDescent="0.25">
      <c r="A579">
        <v>578</v>
      </c>
      <c r="B579">
        <v>37</v>
      </c>
      <c r="C579" s="25" t="s">
        <v>679</v>
      </c>
      <c r="D579" s="12">
        <v>11.1</v>
      </c>
      <c r="E579" s="14">
        <v>0.5</v>
      </c>
      <c r="F579" s="7">
        <f>D579/E579</f>
        <v>22.2</v>
      </c>
      <c r="G579" s="7">
        <f t="shared" ref="G579:G584" si="443">D579-E579</f>
        <v>10.6</v>
      </c>
      <c r="H579" s="16">
        <f t="shared" ref="H579:H584" si="444">D579+E579</f>
        <v>11.6</v>
      </c>
      <c r="I579" s="11">
        <f t="shared" ref="I579:I584" si="445">IFERROR(F579/SQRT(F579^2+AJ579), "X")</f>
        <v>0.39245407503305468</v>
      </c>
      <c r="J579" s="39">
        <f t="shared" ref="J579:J584" si="446">IFERROR(SQRT((1-I579^2)/AJ579), "X")</f>
        <v>1.7678111487975434E-2</v>
      </c>
      <c r="K579" s="39">
        <f t="shared" ref="K579:K584" si="447">IFERROR(1/J579, "X")</f>
        <v>56.567128263683323</v>
      </c>
      <c r="L579" s="39">
        <f t="shared" ref="L579:L584" si="448">IFERROR(I579-J579, "X")</f>
        <v>0.37477596354507925</v>
      </c>
      <c r="M579" s="39">
        <f t="shared" ref="M579:M584" si="449">IFERROR(I579+J579, "X")</f>
        <v>0.41013218652103012</v>
      </c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>
        <v>1</v>
      </c>
      <c r="AB579" s="9">
        <v>0</v>
      </c>
      <c r="AC579" s="8">
        <v>0</v>
      </c>
      <c r="AD579" s="9">
        <v>0</v>
      </c>
      <c r="AE579" s="9">
        <v>1</v>
      </c>
      <c r="AF579" s="9">
        <v>0</v>
      </c>
      <c r="AG579" s="9">
        <v>0</v>
      </c>
      <c r="AH579" s="8">
        <v>2717</v>
      </c>
      <c r="AI579" s="9">
        <v>9</v>
      </c>
      <c r="AJ579" s="9">
        <f t="shared" si="442"/>
        <v>2707</v>
      </c>
      <c r="AL579" s="7">
        <v>8.49</v>
      </c>
      <c r="AM579" s="7">
        <v>14.73</v>
      </c>
      <c r="AN579" s="9">
        <v>1</v>
      </c>
      <c r="AO579" s="9">
        <v>0</v>
      </c>
      <c r="AP579" s="9">
        <v>0</v>
      </c>
      <c r="AQ579" s="9">
        <v>0</v>
      </c>
      <c r="AR579" s="9">
        <v>0</v>
      </c>
      <c r="AS579" s="9">
        <v>1</v>
      </c>
      <c r="AT579" s="8">
        <v>0</v>
      </c>
      <c r="AU579" s="9">
        <v>1</v>
      </c>
      <c r="AV579" s="31">
        <v>0</v>
      </c>
      <c r="AW579" s="9">
        <v>0</v>
      </c>
      <c r="AX579" s="9">
        <v>0</v>
      </c>
      <c r="AY579" s="31">
        <v>1</v>
      </c>
      <c r="AZ579" s="21">
        <v>1985</v>
      </c>
      <c r="BA579" s="23"/>
      <c r="BB579" s="39">
        <v>0.01</v>
      </c>
      <c r="BC579" s="39">
        <v>0.47</v>
      </c>
      <c r="BD579" s="39">
        <v>0.28999999999999998</v>
      </c>
      <c r="BE579" s="59">
        <v>0.23</v>
      </c>
      <c r="BF579" s="39">
        <f>1-BG579</f>
        <v>0.873</v>
      </c>
      <c r="BG579" s="59">
        <v>0.127</v>
      </c>
      <c r="BM579" s="57">
        <v>1</v>
      </c>
      <c r="BN579" s="18">
        <v>0</v>
      </c>
      <c r="BO579" s="118">
        <v>1</v>
      </c>
      <c r="BP579" s="54">
        <v>0</v>
      </c>
      <c r="BQ579" s="119">
        <v>0.63</v>
      </c>
      <c r="BR579" s="54">
        <f>1-BQ579</f>
        <v>0.37</v>
      </c>
      <c r="BT579" s="18"/>
      <c r="BU579" s="119">
        <v>0.15</v>
      </c>
      <c r="BV579" s="54">
        <f>1-BU579</f>
        <v>0.85</v>
      </c>
      <c r="BW579" s="18" t="s">
        <v>279</v>
      </c>
      <c r="CD579" s="18"/>
      <c r="CG579" s="18"/>
      <c r="CJ579" s="116">
        <f>AM579+AL579+6</f>
        <v>29.22</v>
      </c>
      <c r="CK579" s="118">
        <v>1</v>
      </c>
      <c r="CL579" s="118">
        <v>0</v>
      </c>
      <c r="CM579" s="118">
        <v>0</v>
      </c>
      <c r="CN579" s="118">
        <v>0</v>
      </c>
      <c r="CO579" s="118">
        <v>0</v>
      </c>
      <c r="CP579" s="118">
        <v>0</v>
      </c>
      <c r="CQ579" s="118">
        <v>0</v>
      </c>
      <c r="CR579" s="18">
        <v>0</v>
      </c>
      <c r="CS579" s="118">
        <v>0</v>
      </c>
      <c r="CT579" s="118">
        <v>0</v>
      </c>
      <c r="CU579" s="118">
        <v>0</v>
      </c>
      <c r="CV579" s="18">
        <v>1</v>
      </c>
      <c r="CW579" s="118">
        <v>0</v>
      </c>
      <c r="CX579" s="118">
        <v>0</v>
      </c>
      <c r="CY579" s="118">
        <v>0</v>
      </c>
      <c r="CZ579" s="118">
        <v>0</v>
      </c>
      <c r="DA579" s="18">
        <v>0</v>
      </c>
      <c r="DB579" s="118">
        <v>0</v>
      </c>
      <c r="DC579" s="118">
        <v>0</v>
      </c>
      <c r="DD579" s="118">
        <v>1</v>
      </c>
      <c r="DE579" s="118">
        <v>1</v>
      </c>
      <c r="DF579" s="118">
        <v>0</v>
      </c>
      <c r="DG579" s="118">
        <v>0</v>
      </c>
      <c r="DH579" s="118">
        <v>0</v>
      </c>
      <c r="DI579" s="118">
        <v>0</v>
      </c>
      <c r="DJ579" s="118">
        <v>0</v>
      </c>
      <c r="DK579" s="118">
        <v>1</v>
      </c>
      <c r="DL579" s="18">
        <v>1</v>
      </c>
      <c r="DN579" s="18"/>
      <c r="DS579" s="43" t="s">
        <v>397</v>
      </c>
    </row>
    <row r="580" spans="1:123" x14ac:dyDescent="0.25">
      <c r="A580">
        <v>579</v>
      </c>
      <c r="B580">
        <v>37</v>
      </c>
      <c r="C580" s="25" t="s">
        <v>679</v>
      </c>
      <c r="D580" s="12">
        <v>10.3</v>
      </c>
      <c r="E580" s="14">
        <v>0.8</v>
      </c>
      <c r="F580" s="7">
        <f>D580/E580</f>
        <v>12.875</v>
      </c>
      <c r="G580" s="7">
        <f t="shared" si="443"/>
        <v>9.5</v>
      </c>
      <c r="H580" s="16">
        <f t="shared" si="444"/>
        <v>11.100000000000001</v>
      </c>
      <c r="I580" s="11">
        <f t="shared" si="445"/>
        <v>0.14568016832067471</v>
      </c>
      <c r="J580" s="39">
        <f t="shared" si="446"/>
        <v>1.1314964529761141E-2</v>
      </c>
      <c r="K580" s="39">
        <f t="shared" si="447"/>
        <v>88.378535997152611</v>
      </c>
      <c r="L580" s="39">
        <f t="shared" si="448"/>
        <v>0.13436520379091357</v>
      </c>
      <c r="M580" s="39">
        <f t="shared" si="449"/>
        <v>0.15699513285043584</v>
      </c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>
        <v>1</v>
      </c>
      <c r="AB580" s="9">
        <v>0</v>
      </c>
      <c r="AC580" s="8">
        <v>0</v>
      </c>
      <c r="AD580" s="9">
        <v>0</v>
      </c>
      <c r="AE580" s="9">
        <v>1</v>
      </c>
      <c r="AF580" s="9">
        <v>0</v>
      </c>
      <c r="AG580" s="9">
        <v>0</v>
      </c>
      <c r="AH580" s="8">
        <v>7655</v>
      </c>
      <c r="AI580" s="9">
        <v>9</v>
      </c>
      <c r="AJ580" s="9">
        <f t="shared" si="442"/>
        <v>7645</v>
      </c>
      <c r="AL580" s="7">
        <v>9.09</v>
      </c>
      <c r="AM580" s="7">
        <v>14.38</v>
      </c>
      <c r="AN580" s="9">
        <v>1</v>
      </c>
      <c r="AO580" s="9">
        <v>0</v>
      </c>
      <c r="AP580" s="9">
        <v>0</v>
      </c>
      <c r="AQ580" s="9">
        <v>0</v>
      </c>
      <c r="AR580" s="9">
        <v>0</v>
      </c>
      <c r="AS580" s="9">
        <v>1</v>
      </c>
      <c r="AT580" s="8">
        <v>0</v>
      </c>
      <c r="AU580" s="9">
        <v>1</v>
      </c>
      <c r="AV580" s="31">
        <v>0</v>
      </c>
      <c r="AW580" s="9">
        <v>0</v>
      </c>
      <c r="AX580" s="9">
        <v>0</v>
      </c>
      <c r="AY580" s="31">
        <v>1</v>
      </c>
      <c r="AZ580" s="21">
        <v>1995</v>
      </c>
      <c r="BA580" s="23"/>
      <c r="BB580" s="39">
        <v>0.01</v>
      </c>
      <c r="BC580" s="39">
        <v>0.3</v>
      </c>
      <c r="BD580" s="39">
        <v>0.44</v>
      </c>
      <c r="BE580" s="59">
        <v>0.25</v>
      </c>
      <c r="BF580" s="39">
        <f t="shared" ref="BF580:BF584" si="450">1-BG580</f>
        <v>0.873</v>
      </c>
      <c r="BG580" s="59">
        <v>0.127</v>
      </c>
      <c r="BM580" s="57">
        <v>1</v>
      </c>
      <c r="BN580" s="18">
        <v>0</v>
      </c>
      <c r="BO580" s="118">
        <v>1</v>
      </c>
      <c r="BP580" s="54">
        <v>0</v>
      </c>
      <c r="BQ580" s="119">
        <v>0.71</v>
      </c>
      <c r="BR580" s="54">
        <f t="shared" ref="BR580:BR584" si="451">1-BQ580</f>
        <v>0.29000000000000004</v>
      </c>
      <c r="BT580" s="18"/>
      <c r="BU580" s="119">
        <v>0.25</v>
      </c>
      <c r="BV580" s="54">
        <f t="shared" ref="BV580:BV584" si="452">1-BU580</f>
        <v>0.75</v>
      </c>
      <c r="BW580" s="18" t="s">
        <v>279</v>
      </c>
      <c r="CD580" s="18"/>
      <c r="CG580" s="18"/>
      <c r="CJ580" s="116">
        <f t="shared" ref="CJ580:CJ584" si="453">AM580+AL580+6</f>
        <v>29.47</v>
      </c>
      <c r="CK580" s="118">
        <v>1</v>
      </c>
      <c r="CL580" s="118">
        <v>0</v>
      </c>
      <c r="CM580" s="118">
        <v>0</v>
      </c>
      <c r="CN580" s="118">
        <v>0</v>
      </c>
      <c r="CO580" s="118">
        <v>0</v>
      </c>
      <c r="CP580" s="118">
        <v>0</v>
      </c>
      <c r="CQ580" s="118">
        <v>0</v>
      </c>
      <c r="CR580" s="18">
        <v>0</v>
      </c>
      <c r="CS580" s="118">
        <v>0</v>
      </c>
      <c r="CT580" s="118">
        <v>0</v>
      </c>
      <c r="CU580" s="118">
        <v>0</v>
      </c>
      <c r="CV580" s="18">
        <v>1</v>
      </c>
      <c r="CW580" s="118">
        <v>0</v>
      </c>
      <c r="CX580" s="118">
        <v>0</v>
      </c>
      <c r="CY580" s="118">
        <v>0</v>
      </c>
      <c r="CZ580" s="118">
        <v>0</v>
      </c>
      <c r="DA580" s="18">
        <v>0</v>
      </c>
      <c r="DB580" s="118">
        <v>0</v>
      </c>
      <c r="DC580" s="118">
        <v>0</v>
      </c>
      <c r="DD580" s="118">
        <v>1</v>
      </c>
      <c r="DE580" s="118">
        <v>1</v>
      </c>
      <c r="DF580" s="118">
        <v>0</v>
      </c>
      <c r="DG580" s="118">
        <v>0</v>
      </c>
      <c r="DH580" s="118">
        <v>0</v>
      </c>
      <c r="DI580" s="118">
        <v>0</v>
      </c>
      <c r="DJ580" s="118">
        <v>0</v>
      </c>
      <c r="DK580" s="118">
        <v>1</v>
      </c>
      <c r="DL580" s="18">
        <v>1</v>
      </c>
      <c r="DN580" s="18"/>
      <c r="DS580" s="43" t="s">
        <v>397</v>
      </c>
    </row>
    <row r="581" spans="1:123" x14ac:dyDescent="0.25">
      <c r="A581">
        <v>580</v>
      </c>
      <c r="B581">
        <v>37</v>
      </c>
      <c r="C581" s="25" t="s">
        <v>679</v>
      </c>
      <c r="D581" s="12">
        <v>10.3</v>
      </c>
      <c r="E581" s="14">
        <v>0.4</v>
      </c>
      <c r="F581" s="7">
        <f>D581/E581</f>
        <v>25.75</v>
      </c>
      <c r="G581" s="7">
        <f t="shared" si="443"/>
        <v>9.9</v>
      </c>
      <c r="H581" s="16">
        <f t="shared" si="444"/>
        <v>10.700000000000001</v>
      </c>
      <c r="I581" s="11">
        <f t="shared" si="445"/>
        <v>0.30460976967849723</v>
      </c>
      <c r="J581" s="39">
        <f t="shared" si="446"/>
        <v>1.1829505618582415E-2</v>
      </c>
      <c r="K581" s="39">
        <f t="shared" si="447"/>
        <v>84.534386494491116</v>
      </c>
      <c r="L581" s="39">
        <f t="shared" si="448"/>
        <v>0.29278026405991481</v>
      </c>
      <c r="M581" s="39">
        <f t="shared" si="449"/>
        <v>0.31643927529707966</v>
      </c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>
        <v>1</v>
      </c>
      <c r="AB581" s="9">
        <v>0</v>
      </c>
      <c r="AC581" s="8">
        <v>0</v>
      </c>
      <c r="AD581" s="9">
        <v>0</v>
      </c>
      <c r="AE581" s="9">
        <v>1</v>
      </c>
      <c r="AF581" s="9">
        <v>0</v>
      </c>
      <c r="AG581" s="9">
        <v>0</v>
      </c>
      <c r="AH581" s="8">
        <v>6493</v>
      </c>
      <c r="AI581" s="9">
        <v>9</v>
      </c>
      <c r="AJ581" s="9">
        <f t="shared" si="442"/>
        <v>6483</v>
      </c>
      <c r="AL581" s="7">
        <v>9.66</v>
      </c>
      <c r="AM581" s="7">
        <v>13.85</v>
      </c>
      <c r="AN581" s="9">
        <v>1</v>
      </c>
      <c r="AO581" s="9">
        <v>0</v>
      </c>
      <c r="AP581" s="9">
        <v>0</v>
      </c>
      <c r="AQ581" s="9">
        <v>0</v>
      </c>
      <c r="AR581" s="9">
        <v>0</v>
      </c>
      <c r="AS581" s="9">
        <v>1</v>
      </c>
      <c r="AT581" s="8">
        <v>0</v>
      </c>
      <c r="AU581" s="9">
        <v>1</v>
      </c>
      <c r="AV581" s="31">
        <v>0</v>
      </c>
      <c r="AW581" s="9">
        <v>0</v>
      </c>
      <c r="AX581" s="9">
        <v>0</v>
      </c>
      <c r="AY581" s="31">
        <v>1</v>
      </c>
      <c r="AZ581" s="21">
        <v>1998</v>
      </c>
      <c r="BA581" s="23"/>
      <c r="BB581" s="39">
        <v>0.01</v>
      </c>
      <c r="BC581" s="39">
        <v>0.25</v>
      </c>
      <c r="BD581" s="39">
        <v>0.46</v>
      </c>
      <c r="BE581" s="59">
        <v>0.28000000000000003</v>
      </c>
      <c r="BF581" s="39">
        <f t="shared" si="450"/>
        <v>0.873</v>
      </c>
      <c r="BG581" s="59">
        <v>0.127</v>
      </c>
      <c r="BM581" s="57">
        <v>1</v>
      </c>
      <c r="BN581" s="18">
        <v>0</v>
      </c>
      <c r="BO581" s="118">
        <v>1</v>
      </c>
      <c r="BP581" s="54">
        <v>0</v>
      </c>
      <c r="BQ581" s="119">
        <v>0.69</v>
      </c>
      <c r="BR581" s="54">
        <f t="shared" si="451"/>
        <v>0.31000000000000005</v>
      </c>
      <c r="BT581" s="18"/>
      <c r="BU581" s="119">
        <v>0.25</v>
      </c>
      <c r="BV581" s="54">
        <f t="shared" si="452"/>
        <v>0.75</v>
      </c>
      <c r="BW581" s="18" t="s">
        <v>279</v>
      </c>
      <c r="CD581" s="18"/>
      <c r="CG581" s="18"/>
      <c r="CJ581" s="116">
        <f t="shared" si="453"/>
        <v>29.509999999999998</v>
      </c>
      <c r="CK581" s="118">
        <v>1</v>
      </c>
      <c r="CL581" s="118">
        <v>0</v>
      </c>
      <c r="CM581" s="118">
        <v>0</v>
      </c>
      <c r="CN581" s="118">
        <v>0</v>
      </c>
      <c r="CO581" s="118">
        <v>0</v>
      </c>
      <c r="CP581" s="118">
        <v>0</v>
      </c>
      <c r="CQ581" s="118">
        <v>0</v>
      </c>
      <c r="CR581" s="18">
        <v>0</v>
      </c>
      <c r="CS581" s="118">
        <v>0</v>
      </c>
      <c r="CT581" s="118">
        <v>0</v>
      </c>
      <c r="CU581" s="118">
        <v>0</v>
      </c>
      <c r="CV581" s="18">
        <v>1</v>
      </c>
      <c r="CW581" s="118">
        <v>0</v>
      </c>
      <c r="CX581" s="118">
        <v>0</v>
      </c>
      <c r="CY581" s="118">
        <v>0</v>
      </c>
      <c r="CZ581" s="118">
        <v>0</v>
      </c>
      <c r="DA581" s="18">
        <v>0</v>
      </c>
      <c r="DB581" s="118">
        <v>0</v>
      </c>
      <c r="DC581" s="118">
        <v>0</v>
      </c>
      <c r="DD581" s="118">
        <v>1</v>
      </c>
      <c r="DE581" s="118">
        <v>1</v>
      </c>
      <c r="DF581" s="118">
        <v>0</v>
      </c>
      <c r="DG581" s="118">
        <v>0</v>
      </c>
      <c r="DH581" s="118">
        <v>0</v>
      </c>
      <c r="DI581" s="118">
        <v>0</v>
      </c>
      <c r="DJ581" s="118">
        <v>0</v>
      </c>
      <c r="DK581" s="118">
        <v>1</v>
      </c>
      <c r="DL581" s="18">
        <v>1</v>
      </c>
      <c r="DN581" s="18"/>
      <c r="DS581" s="43" t="s">
        <v>397</v>
      </c>
    </row>
    <row r="582" spans="1:123" x14ac:dyDescent="0.25">
      <c r="A582">
        <v>581</v>
      </c>
      <c r="B582">
        <v>37</v>
      </c>
      <c r="C582" s="25" t="s">
        <v>679</v>
      </c>
      <c r="D582" s="12">
        <v>10.8</v>
      </c>
      <c r="E582" s="14">
        <v>0.8</v>
      </c>
      <c r="F582" s="7">
        <f>D582/E582</f>
        <v>13.5</v>
      </c>
      <c r="G582" s="7">
        <f t="shared" si="443"/>
        <v>10</v>
      </c>
      <c r="H582" s="16">
        <f t="shared" si="444"/>
        <v>11.600000000000001</v>
      </c>
      <c r="I582" s="11">
        <f t="shared" si="445"/>
        <v>0.27960140146238877</v>
      </c>
      <c r="J582" s="39">
        <f t="shared" si="446"/>
        <v>2.071121492313991E-2</v>
      </c>
      <c r="K582" s="39">
        <f t="shared" si="447"/>
        <v>48.283019789569913</v>
      </c>
      <c r="L582" s="39">
        <f t="shared" si="448"/>
        <v>0.25889018653924883</v>
      </c>
      <c r="M582" s="39">
        <f t="shared" si="449"/>
        <v>0.3003126163855287</v>
      </c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>
        <v>1</v>
      </c>
      <c r="AB582" s="9">
        <v>0</v>
      </c>
      <c r="AC582" s="8">
        <v>0</v>
      </c>
      <c r="AD582" s="9">
        <v>0</v>
      </c>
      <c r="AE582" s="9">
        <v>1</v>
      </c>
      <c r="AF582" s="9">
        <v>0</v>
      </c>
      <c r="AG582" s="9">
        <v>0</v>
      </c>
      <c r="AH582" s="8">
        <v>2159</v>
      </c>
      <c r="AI582" s="9">
        <v>9</v>
      </c>
      <c r="AJ582" s="9">
        <f t="shared" si="442"/>
        <v>2149</v>
      </c>
      <c r="AL582" s="7">
        <v>9.15</v>
      </c>
      <c r="AM582" s="7">
        <v>13.47</v>
      </c>
      <c r="AN582" s="9">
        <v>1</v>
      </c>
      <c r="AO582" s="9">
        <v>0</v>
      </c>
      <c r="AP582" s="9">
        <v>0</v>
      </c>
      <c r="AQ582" s="9">
        <v>0</v>
      </c>
      <c r="AR582" s="9">
        <v>0</v>
      </c>
      <c r="AS582" s="9">
        <v>1</v>
      </c>
      <c r="AT582" s="8">
        <v>0</v>
      </c>
      <c r="AU582" s="9">
        <v>1</v>
      </c>
      <c r="AV582" s="31">
        <v>0</v>
      </c>
      <c r="AW582" s="9">
        <v>0</v>
      </c>
      <c r="AX582" s="9">
        <v>0</v>
      </c>
      <c r="AY582" s="31">
        <v>1</v>
      </c>
      <c r="AZ582" s="21">
        <v>1985</v>
      </c>
      <c r="BA582" s="23"/>
      <c r="BB582" s="39">
        <v>0.03</v>
      </c>
      <c r="BC582" s="39">
        <v>0.39</v>
      </c>
      <c r="BD582" s="39">
        <v>0.26</v>
      </c>
      <c r="BE582" s="59">
        <v>0.32</v>
      </c>
      <c r="BF582" s="39">
        <f t="shared" si="450"/>
        <v>0.873</v>
      </c>
      <c r="BG582" s="59">
        <v>0.127</v>
      </c>
      <c r="BM582" s="57">
        <v>1</v>
      </c>
      <c r="BN582" s="18">
        <v>0</v>
      </c>
      <c r="BO582" s="118">
        <v>0</v>
      </c>
      <c r="BP582" s="54">
        <v>1</v>
      </c>
      <c r="BQ582" s="119">
        <v>0.64</v>
      </c>
      <c r="BR582" s="54">
        <f t="shared" si="451"/>
        <v>0.36</v>
      </c>
      <c r="BT582" s="18"/>
      <c r="BU582" s="119">
        <v>0.12</v>
      </c>
      <c r="BV582" s="54">
        <f t="shared" si="452"/>
        <v>0.88</v>
      </c>
      <c r="BW582" s="18" t="s">
        <v>279</v>
      </c>
      <c r="CD582" s="18"/>
      <c r="CG582" s="18"/>
      <c r="CJ582" s="116">
        <f t="shared" si="453"/>
        <v>28.62</v>
      </c>
      <c r="CK582" s="118">
        <v>1</v>
      </c>
      <c r="CL582" s="118">
        <v>0</v>
      </c>
      <c r="CM582" s="118">
        <v>0</v>
      </c>
      <c r="CN582" s="118">
        <v>0</v>
      </c>
      <c r="CO582" s="118">
        <v>0</v>
      </c>
      <c r="CP582" s="118">
        <v>0</v>
      </c>
      <c r="CQ582" s="118">
        <v>0</v>
      </c>
      <c r="CR582" s="18">
        <v>0</v>
      </c>
      <c r="CS582" s="118">
        <v>0</v>
      </c>
      <c r="CT582" s="118">
        <v>0</v>
      </c>
      <c r="CU582" s="118">
        <v>0</v>
      </c>
      <c r="CV582" s="18">
        <v>1</v>
      </c>
      <c r="CW582" s="118">
        <v>0</v>
      </c>
      <c r="CX582" s="118">
        <v>0</v>
      </c>
      <c r="CY582" s="118">
        <v>0</v>
      </c>
      <c r="CZ582" s="118">
        <v>0</v>
      </c>
      <c r="DA582" s="18">
        <v>0</v>
      </c>
      <c r="DB582" s="118">
        <v>0</v>
      </c>
      <c r="DC582" s="118">
        <v>0</v>
      </c>
      <c r="DD582" s="118">
        <v>1</v>
      </c>
      <c r="DE582" s="118">
        <v>1</v>
      </c>
      <c r="DF582" s="118">
        <v>0</v>
      </c>
      <c r="DG582" s="118">
        <v>0</v>
      </c>
      <c r="DH582" s="118">
        <v>0</v>
      </c>
      <c r="DI582" s="118">
        <v>0</v>
      </c>
      <c r="DJ582" s="118">
        <v>0</v>
      </c>
      <c r="DK582" s="118">
        <v>1</v>
      </c>
      <c r="DL582" s="18">
        <v>1</v>
      </c>
      <c r="DN582" s="18"/>
      <c r="DS582" s="43" t="s">
        <v>397</v>
      </c>
    </row>
    <row r="583" spans="1:123" x14ac:dyDescent="0.25">
      <c r="A583">
        <v>582</v>
      </c>
      <c r="B583">
        <v>37</v>
      </c>
      <c r="C583" s="25" t="s">
        <v>679</v>
      </c>
      <c r="D583" s="12">
        <v>10.3</v>
      </c>
      <c r="E583" s="14">
        <v>0.4</v>
      </c>
      <c r="F583" s="7">
        <f>D583/E583</f>
        <v>25.75</v>
      </c>
      <c r="G583" s="7">
        <f t="shared" si="443"/>
        <v>9.9</v>
      </c>
      <c r="H583" s="16">
        <f t="shared" si="444"/>
        <v>10.700000000000001</v>
      </c>
      <c r="I583" s="11">
        <f t="shared" si="445"/>
        <v>0.30144160977152851</v>
      </c>
      <c r="J583" s="39">
        <f t="shared" si="446"/>
        <v>1.1706470282389457E-2</v>
      </c>
      <c r="K583" s="39">
        <f t="shared" si="447"/>
        <v>85.422845304988527</v>
      </c>
      <c r="L583" s="39">
        <f t="shared" si="448"/>
        <v>0.28973513948913904</v>
      </c>
      <c r="M583" s="39">
        <f t="shared" si="449"/>
        <v>0.31314808005391798</v>
      </c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>
        <v>1</v>
      </c>
      <c r="AB583" s="9">
        <v>0</v>
      </c>
      <c r="AC583" s="8">
        <v>0</v>
      </c>
      <c r="AD583" s="9">
        <v>0</v>
      </c>
      <c r="AE583" s="9">
        <v>1</v>
      </c>
      <c r="AF583" s="9">
        <v>0</v>
      </c>
      <c r="AG583" s="9">
        <v>0</v>
      </c>
      <c r="AH583" s="8">
        <v>6644</v>
      </c>
      <c r="AI583" s="9">
        <v>9</v>
      </c>
      <c r="AJ583" s="9">
        <f t="shared" si="442"/>
        <v>6634</v>
      </c>
      <c r="AL583" s="7">
        <v>10.11</v>
      </c>
      <c r="AM583" s="7">
        <v>13.19</v>
      </c>
      <c r="AN583" s="9">
        <v>1</v>
      </c>
      <c r="AO583" s="9">
        <v>0</v>
      </c>
      <c r="AP583" s="9">
        <v>0</v>
      </c>
      <c r="AQ583" s="9">
        <v>0</v>
      </c>
      <c r="AR583" s="9">
        <v>0</v>
      </c>
      <c r="AS583" s="9">
        <v>1</v>
      </c>
      <c r="AT583" s="8">
        <v>0</v>
      </c>
      <c r="AU583" s="9">
        <v>1</v>
      </c>
      <c r="AV583" s="31">
        <v>0</v>
      </c>
      <c r="AW583" s="9">
        <v>0</v>
      </c>
      <c r="AX583" s="9">
        <v>0</v>
      </c>
      <c r="AY583" s="31">
        <v>1</v>
      </c>
      <c r="AZ583" s="21">
        <v>1995</v>
      </c>
      <c r="BA583" s="23"/>
      <c r="BB583" s="39">
        <v>0.02</v>
      </c>
      <c r="BC583" s="39">
        <v>0.33</v>
      </c>
      <c r="BD583" s="39">
        <v>0.28000000000000003</v>
      </c>
      <c r="BE583" s="59">
        <v>0.37</v>
      </c>
      <c r="BF583" s="39">
        <f t="shared" si="450"/>
        <v>0.873</v>
      </c>
      <c r="BG583" s="59">
        <v>0.127</v>
      </c>
      <c r="BM583" s="57">
        <v>1</v>
      </c>
      <c r="BN583" s="18">
        <v>0</v>
      </c>
      <c r="BO583" s="118">
        <v>0</v>
      </c>
      <c r="BP583" s="54">
        <v>1</v>
      </c>
      <c r="BQ583" s="119">
        <v>0.68</v>
      </c>
      <c r="BR583" s="54">
        <f t="shared" si="451"/>
        <v>0.31999999999999995</v>
      </c>
      <c r="BT583" s="18"/>
      <c r="BU583" s="119">
        <v>0.22</v>
      </c>
      <c r="BV583" s="54">
        <f t="shared" si="452"/>
        <v>0.78</v>
      </c>
      <c r="BW583" s="18" t="s">
        <v>279</v>
      </c>
      <c r="CD583" s="18"/>
      <c r="CG583" s="18"/>
      <c r="CJ583" s="116">
        <f t="shared" si="453"/>
        <v>29.299999999999997</v>
      </c>
      <c r="CK583" s="118">
        <v>1</v>
      </c>
      <c r="CL583" s="118">
        <v>0</v>
      </c>
      <c r="CM583" s="118">
        <v>0</v>
      </c>
      <c r="CN583" s="118">
        <v>0</v>
      </c>
      <c r="CO583" s="118">
        <v>0</v>
      </c>
      <c r="CP583" s="118">
        <v>0</v>
      </c>
      <c r="CQ583" s="118">
        <v>0</v>
      </c>
      <c r="CR583" s="18">
        <v>0</v>
      </c>
      <c r="CS583" s="118">
        <v>0</v>
      </c>
      <c r="CT583" s="118">
        <v>0</v>
      </c>
      <c r="CU583" s="118">
        <v>0</v>
      </c>
      <c r="CV583" s="18">
        <v>1</v>
      </c>
      <c r="CW583" s="118">
        <v>0</v>
      </c>
      <c r="CX583" s="118">
        <v>0</v>
      </c>
      <c r="CY583" s="118">
        <v>0</v>
      </c>
      <c r="CZ583" s="118">
        <v>0</v>
      </c>
      <c r="DA583" s="18">
        <v>0</v>
      </c>
      <c r="DB583" s="118">
        <v>0</v>
      </c>
      <c r="DC583" s="118">
        <v>0</v>
      </c>
      <c r="DD583" s="118">
        <v>1</v>
      </c>
      <c r="DE583" s="118">
        <v>1</v>
      </c>
      <c r="DF583" s="118">
        <v>0</v>
      </c>
      <c r="DG583" s="118">
        <v>0</v>
      </c>
      <c r="DH583" s="118">
        <v>0</v>
      </c>
      <c r="DI583" s="118">
        <v>0</v>
      </c>
      <c r="DJ583" s="118">
        <v>0</v>
      </c>
      <c r="DK583" s="118">
        <v>1</v>
      </c>
      <c r="DL583" s="18">
        <v>1</v>
      </c>
      <c r="DN583" s="18"/>
      <c r="DS583" s="43" t="s">
        <v>397</v>
      </c>
    </row>
    <row r="584" spans="1:123" s="69" customFormat="1" x14ac:dyDescent="0.25">
      <c r="A584" s="69">
        <v>583</v>
      </c>
      <c r="B584" s="69">
        <v>37</v>
      </c>
      <c r="C584" s="70" t="s">
        <v>679</v>
      </c>
      <c r="D584" s="71">
        <v>10.7</v>
      </c>
      <c r="E584" s="72">
        <v>0.4</v>
      </c>
      <c r="F584" s="73">
        <f>D584/E584</f>
        <v>26.749999999999996</v>
      </c>
      <c r="G584" s="73">
        <f t="shared" si="443"/>
        <v>10.299999999999999</v>
      </c>
      <c r="H584" s="74">
        <f t="shared" si="444"/>
        <v>11.1</v>
      </c>
      <c r="I584" s="75">
        <f t="shared" si="445"/>
        <v>0.32404460614450042</v>
      </c>
      <c r="J584" s="76">
        <f t="shared" si="446"/>
        <v>1.2113817052130859E-2</v>
      </c>
      <c r="K584" s="76">
        <f t="shared" si="447"/>
        <v>82.550363415311509</v>
      </c>
      <c r="L584" s="76">
        <f t="shared" si="448"/>
        <v>0.31193078909236954</v>
      </c>
      <c r="M584" s="76">
        <f t="shared" si="449"/>
        <v>0.33615842319663131</v>
      </c>
      <c r="N584" s="77"/>
      <c r="O584" s="78"/>
      <c r="P584" s="79"/>
      <c r="Q584" s="79"/>
      <c r="R584" s="78"/>
      <c r="S584" s="79"/>
      <c r="T584" s="79"/>
      <c r="U584" s="78"/>
      <c r="V584" s="79"/>
      <c r="W584" s="79"/>
      <c r="X584" s="79"/>
      <c r="Y584" s="78"/>
      <c r="Z584" s="79"/>
      <c r="AA584" s="78">
        <v>1</v>
      </c>
      <c r="AB584" s="79">
        <v>0</v>
      </c>
      <c r="AC584" s="78">
        <v>0</v>
      </c>
      <c r="AD584" s="79">
        <v>0</v>
      </c>
      <c r="AE584" s="79">
        <v>1</v>
      </c>
      <c r="AF584" s="79">
        <v>0</v>
      </c>
      <c r="AG584" s="79">
        <v>0</v>
      </c>
      <c r="AH584" s="78">
        <v>6109</v>
      </c>
      <c r="AI584" s="79">
        <v>9</v>
      </c>
      <c r="AJ584" s="79">
        <f t="shared" si="442"/>
        <v>6099</v>
      </c>
      <c r="AK584" s="79"/>
      <c r="AL584" s="73">
        <v>10.45</v>
      </c>
      <c r="AM584" s="73">
        <v>12.81</v>
      </c>
      <c r="AN584" s="79">
        <v>1</v>
      </c>
      <c r="AO584" s="79">
        <v>0</v>
      </c>
      <c r="AP584" s="79">
        <v>0</v>
      </c>
      <c r="AQ584" s="79">
        <v>0</v>
      </c>
      <c r="AR584" s="79">
        <v>0</v>
      </c>
      <c r="AS584" s="79">
        <v>1</v>
      </c>
      <c r="AT584" s="78">
        <v>0</v>
      </c>
      <c r="AU584" s="79">
        <v>1</v>
      </c>
      <c r="AV584" s="80">
        <v>0</v>
      </c>
      <c r="AW584" s="79">
        <v>0</v>
      </c>
      <c r="AX584" s="79">
        <v>0</v>
      </c>
      <c r="AY584" s="80">
        <v>1</v>
      </c>
      <c r="AZ584" s="81">
        <v>1998</v>
      </c>
      <c r="BA584" s="82"/>
      <c r="BB584" s="76">
        <v>0.02</v>
      </c>
      <c r="BC584" s="76">
        <v>0.18</v>
      </c>
      <c r="BD584" s="76">
        <v>0.42</v>
      </c>
      <c r="BE584" s="83">
        <v>0.38</v>
      </c>
      <c r="BF584" s="76">
        <f t="shared" si="450"/>
        <v>0.873</v>
      </c>
      <c r="BG584" s="83">
        <v>0.127</v>
      </c>
      <c r="BH584" s="76"/>
      <c r="BI584" s="76"/>
      <c r="BJ584" s="76"/>
      <c r="BK584" s="76"/>
      <c r="BL584" s="76"/>
      <c r="BM584" s="84">
        <v>1</v>
      </c>
      <c r="BN584" s="85">
        <v>0</v>
      </c>
      <c r="BO584" s="120">
        <v>0</v>
      </c>
      <c r="BP584" s="86">
        <v>1</v>
      </c>
      <c r="BQ584" s="121">
        <v>0.7</v>
      </c>
      <c r="BR584" s="86">
        <f t="shared" si="451"/>
        <v>0.30000000000000004</v>
      </c>
      <c r="BT584" s="85"/>
      <c r="BU584" s="121">
        <v>0.23</v>
      </c>
      <c r="BV584" s="86">
        <f t="shared" si="452"/>
        <v>0.77</v>
      </c>
      <c r="BW584" s="85" t="s">
        <v>279</v>
      </c>
      <c r="CD584" s="85"/>
      <c r="CG584" s="85"/>
      <c r="CJ584" s="117">
        <f t="shared" si="453"/>
        <v>29.259999999999998</v>
      </c>
      <c r="CK584" s="120">
        <v>1</v>
      </c>
      <c r="CL584" s="120">
        <v>0</v>
      </c>
      <c r="CM584" s="120">
        <v>0</v>
      </c>
      <c r="CN584" s="120">
        <v>0</v>
      </c>
      <c r="CO584" s="120">
        <v>0</v>
      </c>
      <c r="CP584" s="120">
        <v>0</v>
      </c>
      <c r="CQ584" s="120">
        <v>0</v>
      </c>
      <c r="CR584" s="85">
        <v>0</v>
      </c>
      <c r="CS584" s="120">
        <v>0</v>
      </c>
      <c r="CT584" s="120">
        <v>0</v>
      </c>
      <c r="CU584" s="120">
        <v>0</v>
      </c>
      <c r="CV584" s="85">
        <v>1</v>
      </c>
      <c r="CW584" s="120">
        <v>0</v>
      </c>
      <c r="CX584" s="120">
        <v>0</v>
      </c>
      <c r="CY584" s="120">
        <v>0</v>
      </c>
      <c r="CZ584" s="120">
        <v>0</v>
      </c>
      <c r="DA584" s="85">
        <v>0</v>
      </c>
      <c r="DB584" s="120">
        <v>0</v>
      </c>
      <c r="DC584" s="120">
        <v>0</v>
      </c>
      <c r="DD584" s="120">
        <v>1</v>
      </c>
      <c r="DE584" s="120">
        <v>1</v>
      </c>
      <c r="DF584" s="120">
        <v>0</v>
      </c>
      <c r="DG584" s="120">
        <v>0</v>
      </c>
      <c r="DH584" s="120">
        <v>0</v>
      </c>
      <c r="DI584" s="120">
        <v>0</v>
      </c>
      <c r="DJ584" s="120">
        <v>0</v>
      </c>
      <c r="DK584" s="120">
        <v>1</v>
      </c>
      <c r="DL584" s="85">
        <v>1</v>
      </c>
      <c r="DN584" s="85"/>
      <c r="DR584" s="70"/>
      <c r="DS584" s="87" t="s">
        <v>397</v>
      </c>
    </row>
    <row r="585" spans="1:123" x14ac:dyDescent="0.25">
      <c r="A585">
        <v>584</v>
      </c>
      <c r="B585" s="118">
        <v>38</v>
      </c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R585" s="18"/>
      <c r="CV585" s="18"/>
      <c r="DA585" s="18"/>
      <c r="DL585" s="18"/>
      <c r="DN585" s="18"/>
      <c r="DS585" s="43" t="s">
        <v>397</v>
      </c>
    </row>
    <row r="586" spans="1:123" x14ac:dyDescent="0.25">
      <c r="A586">
        <v>585</v>
      </c>
      <c r="B586" s="118">
        <v>38</v>
      </c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R586" s="18"/>
      <c r="CV586" s="18"/>
      <c r="DA586" s="18"/>
      <c r="DL586" s="18"/>
      <c r="DN586" s="18"/>
      <c r="DS586" s="43" t="s">
        <v>397</v>
      </c>
    </row>
    <row r="587" spans="1:123" x14ac:dyDescent="0.25">
      <c r="A587">
        <v>586</v>
      </c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R587" s="18"/>
      <c r="CV587" s="18"/>
      <c r="DA587" s="18"/>
      <c r="DL587" s="18"/>
      <c r="DN587" s="18"/>
      <c r="DS587" s="43" t="s">
        <v>397</v>
      </c>
    </row>
    <row r="588" spans="1:123" x14ac:dyDescent="0.25">
      <c r="A588">
        <v>587</v>
      </c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R588" s="18"/>
      <c r="CV588" s="18"/>
      <c r="DA588" s="18"/>
      <c r="DL588" s="18"/>
      <c r="DN588" s="18"/>
      <c r="DS588" s="43" t="s">
        <v>397</v>
      </c>
    </row>
    <row r="589" spans="1:123" x14ac:dyDescent="0.25">
      <c r="A589">
        <v>588</v>
      </c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R589" s="18"/>
      <c r="CV589" s="18"/>
      <c r="DA589" s="18"/>
      <c r="DL589" s="18"/>
      <c r="DN589" s="18"/>
      <c r="DS589" s="43" t="s">
        <v>397</v>
      </c>
    </row>
    <row r="590" spans="1:123" x14ac:dyDescent="0.25">
      <c r="A590">
        <v>589</v>
      </c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R590" s="18"/>
      <c r="CV590" s="18"/>
      <c r="DA590" s="18"/>
      <c r="DL590" s="18"/>
      <c r="DN590" s="18"/>
      <c r="DS590" s="43" t="s">
        <v>397</v>
      </c>
    </row>
    <row r="591" spans="1:123" x14ac:dyDescent="0.25">
      <c r="A591">
        <v>590</v>
      </c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R591" s="18"/>
      <c r="CV591" s="18"/>
      <c r="DA591" s="18"/>
      <c r="DL591" s="18"/>
      <c r="DN591" s="18"/>
      <c r="DS591" s="43" t="s">
        <v>397</v>
      </c>
    </row>
    <row r="592" spans="1:123" x14ac:dyDescent="0.25">
      <c r="A592">
        <v>591</v>
      </c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R592" s="18"/>
      <c r="CV592" s="18"/>
      <c r="DA592" s="18"/>
      <c r="DL592" s="18"/>
      <c r="DN592" s="18"/>
      <c r="DS592" s="43" t="s">
        <v>397</v>
      </c>
    </row>
    <row r="593" spans="1:123" x14ac:dyDescent="0.25">
      <c r="A593">
        <v>592</v>
      </c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R593" s="18"/>
      <c r="CV593" s="18"/>
      <c r="DA593" s="18"/>
      <c r="DL593" s="18"/>
      <c r="DN593" s="18"/>
      <c r="DS593" s="43" t="s">
        <v>397</v>
      </c>
    </row>
    <row r="594" spans="1:123" x14ac:dyDescent="0.25">
      <c r="A594">
        <v>593</v>
      </c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R594" s="18"/>
      <c r="CV594" s="18"/>
      <c r="DA594" s="18"/>
      <c r="DL594" s="18"/>
      <c r="DN594" s="18"/>
      <c r="DS594" s="43" t="s">
        <v>397</v>
      </c>
    </row>
    <row r="595" spans="1:123" x14ac:dyDescent="0.25">
      <c r="A595">
        <v>594</v>
      </c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R595" s="18"/>
      <c r="CV595" s="18"/>
      <c r="DA595" s="18"/>
      <c r="DL595" s="18"/>
      <c r="DN595" s="18"/>
      <c r="DS595" s="43" t="s">
        <v>397</v>
      </c>
    </row>
    <row r="596" spans="1:123" x14ac:dyDescent="0.25">
      <c r="A596">
        <v>595</v>
      </c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R596" s="18"/>
      <c r="CV596" s="18"/>
      <c r="DA596" s="18"/>
      <c r="DL596" s="18"/>
      <c r="DN596" s="18"/>
      <c r="DS596" s="43" t="s">
        <v>397</v>
      </c>
    </row>
    <row r="597" spans="1:123" x14ac:dyDescent="0.25">
      <c r="A597">
        <v>596</v>
      </c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R597" s="18"/>
      <c r="CV597" s="18"/>
      <c r="DA597" s="18"/>
      <c r="DL597" s="18"/>
      <c r="DN597" s="18"/>
      <c r="DS597" s="43" t="s">
        <v>397</v>
      </c>
    </row>
    <row r="598" spans="1:123" x14ac:dyDescent="0.25">
      <c r="A598">
        <v>597</v>
      </c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R598" s="18"/>
      <c r="CV598" s="18"/>
      <c r="DA598" s="18"/>
      <c r="DL598" s="18"/>
      <c r="DN598" s="18"/>
      <c r="DS598" s="43" t="s">
        <v>397</v>
      </c>
    </row>
    <row r="599" spans="1:123" x14ac:dyDescent="0.25">
      <c r="A599">
        <v>598</v>
      </c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R599" s="18"/>
      <c r="CV599" s="18"/>
      <c r="DA599" s="18"/>
      <c r="DL599" s="18"/>
      <c r="DN599" s="18"/>
      <c r="DS599" s="43" t="s">
        <v>397</v>
      </c>
    </row>
    <row r="600" spans="1:123" x14ac:dyDescent="0.25">
      <c r="A600">
        <v>599</v>
      </c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R600" s="18"/>
      <c r="CV600" s="18"/>
      <c r="DA600" s="18"/>
      <c r="DL600" s="18"/>
      <c r="DN600" s="18"/>
      <c r="DS600" s="43" t="s">
        <v>397</v>
      </c>
    </row>
    <row r="601" spans="1:123" x14ac:dyDescent="0.25">
      <c r="A601">
        <v>600</v>
      </c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R601" s="18"/>
      <c r="CV601" s="18"/>
      <c r="DA601" s="18"/>
      <c r="DL601" s="18"/>
      <c r="DN601" s="18"/>
      <c r="DS601" s="43" t="s">
        <v>397</v>
      </c>
    </row>
    <row r="602" spans="1:123" x14ac:dyDescent="0.25">
      <c r="A602">
        <v>601</v>
      </c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R602" s="18"/>
      <c r="CV602" s="18"/>
      <c r="DA602" s="18"/>
      <c r="DL602" s="18"/>
      <c r="DN602" s="18"/>
      <c r="DS602" s="43" t="s">
        <v>397</v>
      </c>
    </row>
    <row r="603" spans="1:123" x14ac:dyDescent="0.25">
      <c r="A603">
        <v>602</v>
      </c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R603" s="18"/>
      <c r="CV603" s="18"/>
      <c r="DA603" s="18"/>
      <c r="DL603" s="18"/>
      <c r="DN603" s="18"/>
      <c r="DS603" s="43" t="s">
        <v>397</v>
      </c>
    </row>
    <row r="604" spans="1:123" x14ac:dyDescent="0.25">
      <c r="A604">
        <v>603</v>
      </c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R604" s="18"/>
      <c r="CV604" s="18"/>
      <c r="DA604" s="18"/>
      <c r="DL604" s="18"/>
      <c r="DN604" s="18"/>
      <c r="DS604" s="43" t="s">
        <v>397</v>
      </c>
    </row>
    <row r="605" spans="1:123" x14ac:dyDescent="0.25">
      <c r="A605">
        <v>604</v>
      </c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R605" s="18"/>
      <c r="CV605" s="18"/>
      <c r="DA605" s="18"/>
      <c r="DL605" s="18"/>
      <c r="DN605" s="18"/>
      <c r="DS605" s="43" t="s">
        <v>397</v>
      </c>
    </row>
    <row r="606" spans="1:123" x14ac:dyDescent="0.25">
      <c r="A606">
        <v>605</v>
      </c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R606" s="18"/>
      <c r="CV606" s="18"/>
      <c r="DA606" s="18"/>
      <c r="DL606" s="18"/>
      <c r="DN606" s="18"/>
      <c r="DS606" s="43" t="s">
        <v>397</v>
      </c>
    </row>
    <row r="607" spans="1:123" x14ac:dyDescent="0.25">
      <c r="A607">
        <v>606</v>
      </c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R607" s="18"/>
      <c r="CV607" s="18"/>
      <c r="DA607" s="18"/>
      <c r="DL607" s="18"/>
      <c r="DN607" s="18"/>
      <c r="DS607" s="43" t="s">
        <v>397</v>
      </c>
    </row>
    <row r="608" spans="1:123" x14ac:dyDescent="0.25">
      <c r="A608">
        <v>607</v>
      </c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R608" s="18"/>
      <c r="CV608" s="18"/>
      <c r="DA608" s="18"/>
      <c r="DL608" s="18"/>
      <c r="DN608" s="18"/>
      <c r="DS608" s="43" t="s">
        <v>397</v>
      </c>
    </row>
    <row r="609" spans="1:123" x14ac:dyDescent="0.25">
      <c r="A609">
        <v>608</v>
      </c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R609" s="18"/>
      <c r="CV609" s="18"/>
      <c r="DA609" s="18"/>
      <c r="DL609" s="18"/>
      <c r="DN609" s="18"/>
      <c r="DS609" s="43" t="s">
        <v>397</v>
      </c>
    </row>
    <row r="610" spans="1:123" x14ac:dyDescent="0.25">
      <c r="A610">
        <v>609</v>
      </c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R610" s="18"/>
      <c r="CV610" s="18"/>
      <c r="DA610" s="18"/>
      <c r="DL610" s="18"/>
      <c r="DN610" s="18"/>
      <c r="DS610" s="43" t="s">
        <v>397</v>
      </c>
    </row>
    <row r="611" spans="1:123" x14ac:dyDescent="0.25">
      <c r="A611">
        <v>610</v>
      </c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R611" s="18"/>
      <c r="CV611" s="18"/>
      <c r="DA611" s="18"/>
      <c r="DL611" s="18"/>
      <c r="DN611" s="18"/>
      <c r="DS611" s="43" t="s">
        <v>397</v>
      </c>
    </row>
    <row r="612" spans="1:123" x14ac:dyDescent="0.25">
      <c r="A612">
        <v>611</v>
      </c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R612" s="18"/>
      <c r="CV612" s="18"/>
      <c r="DA612" s="18"/>
      <c r="DL612" s="18"/>
      <c r="DN612" s="18"/>
      <c r="DS612" s="43" t="s">
        <v>397</v>
      </c>
    </row>
    <row r="613" spans="1:123" x14ac:dyDescent="0.25">
      <c r="A613">
        <v>612</v>
      </c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R613" s="18"/>
      <c r="CV613" s="18"/>
      <c r="DA613" s="18"/>
      <c r="DL613" s="18"/>
      <c r="DN613" s="18"/>
      <c r="DS613" s="43" t="s">
        <v>397</v>
      </c>
    </row>
    <row r="614" spans="1:123" x14ac:dyDescent="0.25">
      <c r="A614">
        <v>613</v>
      </c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R614" s="18"/>
      <c r="CV614" s="18"/>
      <c r="DA614" s="18"/>
      <c r="DL614" s="18"/>
      <c r="DN614" s="18"/>
      <c r="DS614" s="43" t="s">
        <v>397</v>
      </c>
    </row>
    <row r="615" spans="1:123" x14ac:dyDescent="0.25">
      <c r="A615">
        <v>614</v>
      </c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R615" s="18"/>
      <c r="CV615" s="18"/>
      <c r="DA615" s="18"/>
      <c r="DL615" s="18"/>
      <c r="DN615" s="18"/>
      <c r="DS615" s="43" t="s">
        <v>397</v>
      </c>
    </row>
    <row r="616" spans="1:123" x14ac:dyDescent="0.25">
      <c r="A616">
        <v>615</v>
      </c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R616" s="18"/>
      <c r="CV616" s="18"/>
      <c r="DA616" s="18"/>
      <c r="DL616" s="18"/>
      <c r="DN616" s="18"/>
      <c r="DS616" s="43" t="s">
        <v>397</v>
      </c>
    </row>
    <row r="617" spans="1:123" x14ac:dyDescent="0.25">
      <c r="A617">
        <v>616</v>
      </c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R617" s="18"/>
      <c r="CV617" s="18"/>
      <c r="DA617" s="18"/>
      <c r="DL617" s="18"/>
      <c r="DN617" s="18"/>
      <c r="DS617" s="43" t="s">
        <v>397</v>
      </c>
    </row>
    <row r="618" spans="1:123" x14ac:dyDescent="0.25">
      <c r="A618">
        <v>617</v>
      </c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R618" s="18"/>
      <c r="CV618" s="18"/>
      <c r="DA618" s="18"/>
      <c r="DL618" s="18"/>
      <c r="DN618" s="18"/>
      <c r="DS618" s="43" t="s">
        <v>397</v>
      </c>
    </row>
    <row r="619" spans="1:123" x14ac:dyDescent="0.25">
      <c r="A619">
        <v>618</v>
      </c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R619" s="18"/>
      <c r="CV619" s="18"/>
      <c r="DA619" s="18"/>
      <c r="DL619" s="18"/>
      <c r="DN619" s="18"/>
      <c r="DS619" s="43" t="s">
        <v>397</v>
      </c>
    </row>
    <row r="620" spans="1:123" x14ac:dyDescent="0.25">
      <c r="A620">
        <v>619</v>
      </c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R620" s="18"/>
      <c r="CV620" s="18"/>
      <c r="DA620" s="18"/>
      <c r="DL620" s="18"/>
      <c r="DN620" s="18"/>
      <c r="DS620" s="43" t="s">
        <v>397</v>
      </c>
    </row>
    <row r="621" spans="1:123" x14ac:dyDescent="0.25">
      <c r="A621">
        <v>620</v>
      </c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R621" s="18"/>
      <c r="CV621" s="18"/>
      <c r="DA621" s="18"/>
      <c r="DL621" s="18"/>
      <c r="DN621" s="18"/>
      <c r="DS621" s="43" t="s">
        <v>397</v>
      </c>
    </row>
    <row r="622" spans="1:123" x14ac:dyDescent="0.25">
      <c r="A622">
        <v>621</v>
      </c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R622" s="18"/>
      <c r="CV622" s="18"/>
      <c r="DA622" s="18"/>
      <c r="DL622" s="18"/>
      <c r="DN622" s="18"/>
      <c r="DS622" s="43" t="s">
        <v>397</v>
      </c>
    </row>
    <row r="623" spans="1:123" x14ac:dyDescent="0.25">
      <c r="A623">
        <v>622</v>
      </c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R623" s="18"/>
      <c r="CV623" s="18"/>
      <c r="DA623" s="18"/>
      <c r="DL623" s="18"/>
      <c r="DN623" s="18"/>
      <c r="DS623" s="43" t="s">
        <v>397</v>
      </c>
    </row>
    <row r="624" spans="1:123" x14ac:dyDescent="0.25">
      <c r="A624">
        <v>623</v>
      </c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R624" s="18"/>
      <c r="CV624" s="18"/>
      <c r="DA624" s="18"/>
      <c r="DL624" s="18"/>
      <c r="DN624" s="18"/>
      <c r="DS624" s="43" t="s">
        <v>397</v>
      </c>
    </row>
    <row r="625" spans="1:123" x14ac:dyDescent="0.25">
      <c r="A625">
        <v>624</v>
      </c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R625" s="18"/>
      <c r="CV625" s="18"/>
      <c r="DA625" s="18"/>
      <c r="DL625" s="18"/>
      <c r="DN625" s="18"/>
      <c r="DS625" s="43" t="s">
        <v>397</v>
      </c>
    </row>
    <row r="626" spans="1:123" x14ac:dyDescent="0.25">
      <c r="A626">
        <v>625</v>
      </c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R626" s="18"/>
      <c r="CV626" s="18"/>
      <c r="DA626" s="18"/>
      <c r="DL626" s="18"/>
      <c r="DN626" s="18"/>
      <c r="DS626" s="43" t="s">
        <v>397</v>
      </c>
    </row>
    <row r="627" spans="1:123" x14ac:dyDescent="0.25">
      <c r="A627">
        <v>626</v>
      </c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R627" s="18"/>
      <c r="CV627" s="18"/>
      <c r="DA627" s="18"/>
      <c r="DL627" s="18"/>
      <c r="DN627" s="18"/>
      <c r="DS627" s="43" t="s">
        <v>397</v>
      </c>
    </row>
    <row r="628" spans="1:123" x14ac:dyDescent="0.25">
      <c r="A628">
        <v>627</v>
      </c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R628" s="18"/>
      <c r="CV628" s="18"/>
      <c r="DA628" s="18"/>
      <c r="DL628" s="18"/>
      <c r="DN628" s="18"/>
      <c r="DS628" s="43" t="s">
        <v>397</v>
      </c>
    </row>
    <row r="629" spans="1:123" x14ac:dyDescent="0.25">
      <c r="A629">
        <v>628</v>
      </c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R629" s="18"/>
      <c r="CV629" s="18"/>
      <c r="DA629" s="18"/>
      <c r="DL629" s="18"/>
      <c r="DN629" s="18"/>
      <c r="DS629" s="43" t="s">
        <v>397</v>
      </c>
    </row>
    <row r="630" spans="1:123" x14ac:dyDescent="0.25">
      <c r="A630">
        <v>629</v>
      </c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R630" s="18"/>
      <c r="CV630" s="18"/>
      <c r="DA630" s="18"/>
      <c r="DL630" s="18"/>
      <c r="DN630" s="18"/>
      <c r="DS630" s="43" t="s">
        <v>397</v>
      </c>
    </row>
    <row r="631" spans="1:123" x14ac:dyDescent="0.25">
      <c r="A631">
        <v>630</v>
      </c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R631" s="18"/>
      <c r="CV631" s="18"/>
      <c r="DA631" s="18"/>
      <c r="DL631" s="18"/>
      <c r="DN631" s="18"/>
      <c r="DS631" s="43" t="s">
        <v>397</v>
      </c>
    </row>
    <row r="632" spans="1:123" x14ac:dyDescent="0.25">
      <c r="A632">
        <v>631</v>
      </c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R632" s="18"/>
      <c r="CV632" s="18"/>
      <c r="DA632" s="18"/>
      <c r="DL632" s="18"/>
      <c r="DN632" s="18"/>
      <c r="DS632" s="43" t="s">
        <v>397</v>
      </c>
    </row>
    <row r="633" spans="1:123" x14ac:dyDescent="0.25">
      <c r="A633">
        <v>632</v>
      </c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R633" s="18"/>
      <c r="CV633" s="18"/>
      <c r="DA633" s="18"/>
      <c r="DL633" s="18"/>
      <c r="DN633" s="18"/>
      <c r="DS633" s="43" t="s">
        <v>397</v>
      </c>
    </row>
    <row r="634" spans="1:123" x14ac:dyDescent="0.25">
      <c r="A634">
        <v>633</v>
      </c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R634" s="18"/>
      <c r="CV634" s="18"/>
      <c r="DA634" s="18"/>
      <c r="DL634" s="18"/>
      <c r="DN634" s="18"/>
      <c r="DS634" s="43" t="s">
        <v>397</v>
      </c>
    </row>
    <row r="635" spans="1:123" x14ac:dyDescent="0.25">
      <c r="A635">
        <v>634</v>
      </c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R635" s="18"/>
      <c r="CV635" s="18"/>
      <c r="DA635" s="18"/>
      <c r="DL635" s="18"/>
      <c r="DN635" s="18"/>
      <c r="DS635" s="43" t="s">
        <v>397</v>
      </c>
    </row>
    <row r="636" spans="1:123" x14ac:dyDescent="0.25">
      <c r="A636">
        <v>635</v>
      </c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R636" s="18"/>
      <c r="CV636" s="18"/>
      <c r="DA636" s="18"/>
      <c r="DL636" s="18"/>
      <c r="DN636" s="18"/>
      <c r="DS636" s="43" t="s">
        <v>397</v>
      </c>
    </row>
    <row r="637" spans="1:123" x14ac:dyDescent="0.25">
      <c r="A637">
        <v>636</v>
      </c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R637" s="18"/>
      <c r="CV637" s="18"/>
      <c r="DA637" s="18"/>
      <c r="DL637" s="18"/>
      <c r="DN637" s="18"/>
      <c r="DS637" s="43" t="s">
        <v>397</v>
      </c>
    </row>
    <row r="638" spans="1:123" x14ac:dyDescent="0.25">
      <c r="A638">
        <v>637</v>
      </c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R638" s="18"/>
      <c r="CV638" s="18"/>
      <c r="DA638" s="18"/>
      <c r="DL638" s="18"/>
      <c r="DN638" s="18"/>
      <c r="DS638" s="43" t="s">
        <v>397</v>
      </c>
    </row>
    <row r="639" spans="1:123" x14ac:dyDescent="0.25">
      <c r="A639">
        <v>638</v>
      </c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R639" s="18"/>
      <c r="CV639" s="18"/>
      <c r="DA639" s="18"/>
      <c r="DL639" s="18"/>
      <c r="DN639" s="18"/>
      <c r="DS639" s="43" t="s">
        <v>397</v>
      </c>
    </row>
    <row r="640" spans="1:123" x14ac:dyDescent="0.25">
      <c r="A640">
        <v>639</v>
      </c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R640" s="18"/>
      <c r="CV640" s="18"/>
      <c r="DA640" s="18"/>
      <c r="DL640" s="18"/>
      <c r="DN640" s="18"/>
      <c r="DS640" s="43" t="s">
        <v>397</v>
      </c>
    </row>
    <row r="641" spans="1:123" x14ac:dyDescent="0.25">
      <c r="A641">
        <v>640</v>
      </c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R641" s="18"/>
      <c r="CV641" s="18"/>
      <c r="DA641" s="18"/>
      <c r="DL641" s="18"/>
      <c r="DN641" s="18"/>
      <c r="DS641" s="43" t="s">
        <v>397</v>
      </c>
    </row>
    <row r="642" spans="1:123" x14ac:dyDescent="0.25">
      <c r="A642">
        <v>641</v>
      </c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R642" s="18"/>
      <c r="CV642" s="18"/>
      <c r="DA642" s="18"/>
      <c r="DL642" s="18"/>
      <c r="DN642" s="18"/>
      <c r="DS642" s="43" t="s">
        <v>397</v>
      </c>
    </row>
    <row r="643" spans="1:123" x14ac:dyDescent="0.25">
      <c r="A643">
        <v>642</v>
      </c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R643" s="18"/>
      <c r="CV643" s="18"/>
      <c r="DA643" s="18"/>
      <c r="DL643" s="18"/>
      <c r="DN643" s="18"/>
      <c r="DS643" s="43" t="s">
        <v>397</v>
      </c>
    </row>
    <row r="644" spans="1:123" x14ac:dyDescent="0.25">
      <c r="A644">
        <v>643</v>
      </c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R644" s="18"/>
      <c r="CV644" s="18"/>
      <c r="DA644" s="18"/>
      <c r="DL644" s="18"/>
      <c r="DN644" s="18"/>
      <c r="DS644" s="43" t="s">
        <v>397</v>
      </c>
    </row>
    <row r="645" spans="1:123" x14ac:dyDescent="0.25">
      <c r="A645">
        <v>644</v>
      </c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R645" s="18"/>
      <c r="CV645" s="18"/>
      <c r="DA645" s="18"/>
      <c r="DL645" s="18"/>
      <c r="DN645" s="18"/>
      <c r="DS645" s="43" t="s">
        <v>397</v>
      </c>
    </row>
    <row r="646" spans="1:123" x14ac:dyDescent="0.25">
      <c r="A646">
        <v>645</v>
      </c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R646" s="18"/>
      <c r="CV646" s="18"/>
      <c r="DA646" s="18"/>
      <c r="DL646" s="18"/>
      <c r="DN646" s="18"/>
      <c r="DS646" s="43" t="s">
        <v>397</v>
      </c>
    </row>
    <row r="647" spans="1:123" x14ac:dyDescent="0.25">
      <c r="A647">
        <v>646</v>
      </c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R647" s="18"/>
      <c r="CV647" s="18"/>
      <c r="DA647" s="18"/>
      <c r="DL647" s="18"/>
      <c r="DN647" s="18"/>
      <c r="DS647" s="43" t="s">
        <v>397</v>
      </c>
    </row>
    <row r="648" spans="1:123" x14ac:dyDescent="0.25">
      <c r="A648">
        <v>647</v>
      </c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R648" s="18"/>
      <c r="CV648" s="18"/>
      <c r="DA648" s="18"/>
      <c r="DL648" s="18"/>
      <c r="DN648" s="18"/>
      <c r="DS648" s="43" t="s">
        <v>397</v>
      </c>
    </row>
    <row r="649" spans="1:123" x14ac:dyDescent="0.25">
      <c r="A649">
        <v>648</v>
      </c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R649" s="18"/>
      <c r="CV649" s="18"/>
      <c r="DA649" s="18"/>
      <c r="DL649" s="18"/>
      <c r="DN649" s="18"/>
      <c r="DS649" s="43" t="s">
        <v>397</v>
      </c>
    </row>
    <row r="650" spans="1:123" x14ac:dyDescent="0.25">
      <c r="A650">
        <v>649</v>
      </c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R650" s="18"/>
      <c r="CV650" s="18"/>
      <c r="DA650" s="18"/>
      <c r="DL650" s="18"/>
      <c r="DN650" s="18"/>
      <c r="DS650" s="43" t="s">
        <v>397</v>
      </c>
    </row>
    <row r="651" spans="1:123" x14ac:dyDescent="0.25">
      <c r="A651">
        <v>650</v>
      </c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R651" s="18"/>
      <c r="CV651" s="18"/>
      <c r="DA651" s="18"/>
      <c r="DL651" s="18"/>
      <c r="DN651" s="18"/>
      <c r="DS651" s="43" t="s">
        <v>397</v>
      </c>
    </row>
    <row r="652" spans="1:123" x14ac:dyDescent="0.25">
      <c r="A652">
        <v>651</v>
      </c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R652" s="18"/>
      <c r="CV652" s="18"/>
      <c r="DA652" s="18"/>
      <c r="DL652" s="18"/>
      <c r="DN652" s="18"/>
      <c r="DS652" s="43" t="s">
        <v>397</v>
      </c>
    </row>
    <row r="653" spans="1:123" x14ac:dyDescent="0.25">
      <c r="A653">
        <v>652</v>
      </c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R653" s="18"/>
      <c r="CV653" s="18"/>
      <c r="DA653" s="18"/>
      <c r="DL653" s="18"/>
      <c r="DN653" s="18"/>
      <c r="DS653" s="43" t="s">
        <v>397</v>
      </c>
    </row>
    <row r="654" spans="1:123" x14ac:dyDescent="0.25">
      <c r="A654">
        <v>653</v>
      </c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R654" s="18"/>
      <c r="CV654" s="18"/>
      <c r="DA654" s="18"/>
      <c r="DL654" s="18"/>
      <c r="DN654" s="18"/>
      <c r="DS654" s="43" t="s">
        <v>397</v>
      </c>
    </row>
    <row r="655" spans="1:123" x14ac:dyDescent="0.25">
      <c r="A655">
        <v>654</v>
      </c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R655" s="18"/>
      <c r="CV655" s="18"/>
      <c r="DA655" s="18"/>
      <c r="DL655" s="18"/>
      <c r="DN655" s="18"/>
      <c r="DS655" s="43" t="s">
        <v>397</v>
      </c>
    </row>
    <row r="656" spans="1:123" x14ac:dyDescent="0.25">
      <c r="A656">
        <v>655</v>
      </c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R656" s="18"/>
      <c r="CV656" s="18"/>
      <c r="DA656" s="18"/>
      <c r="DL656" s="18"/>
      <c r="DN656" s="18"/>
      <c r="DS656" s="43" t="s">
        <v>397</v>
      </c>
    </row>
    <row r="657" spans="1:123" x14ac:dyDescent="0.25">
      <c r="A657">
        <v>656</v>
      </c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R657" s="18"/>
      <c r="CV657" s="18"/>
      <c r="DA657" s="18"/>
      <c r="DL657" s="18"/>
      <c r="DN657" s="18"/>
      <c r="DS657" s="43" t="s">
        <v>397</v>
      </c>
    </row>
    <row r="658" spans="1:123" x14ac:dyDescent="0.25">
      <c r="A658">
        <v>657</v>
      </c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R658" s="18"/>
      <c r="CV658" s="18"/>
      <c r="DA658" s="18"/>
      <c r="DL658" s="18"/>
      <c r="DN658" s="18"/>
      <c r="DS658" s="43" t="s">
        <v>397</v>
      </c>
    </row>
    <row r="659" spans="1:123" x14ac:dyDescent="0.25">
      <c r="A659">
        <v>658</v>
      </c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R659" s="18"/>
      <c r="CV659" s="18"/>
      <c r="DA659" s="18"/>
      <c r="DL659" s="18"/>
      <c r="DN659" s="18"/>
      <c r="DS659" s="43" t="s">
        <v>397</v>
      </c>
    </row>
    <row r="660" spans="1:123" x14ac:dyDescent="0.25">
      <c r="A660">
        <v>659</v>
      </c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R660" s="18"/>
      <c r="CV660" s="18"/>
      <c r="DA660" s="18"/>
      <c r="DL660" s="18"/>
      <c r="DN660" s="18"/>
      <c r="DS660" s="43" t="s">
        <v>397</v>
      </c>
    </row>
    <row r="661" spans="1:123" x14ac:dyDescent="0.25">
      <c r="A661">
        <v>660</v>
      </c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R661" s="18"/>
      <c r="CV661" s="18"/>
      <c r="DA661" s="18"/>
      <c r="DL661" s="18"/>
      <c r="DN661" s="18"/>
      <c r="DS661" s="43" t="s">
        <v>397</v>
      </c>
    </row>
    <row r="662" spans="1:123" x14ac:dyDescent="0.25">
      <c r="A662">
        <v>661</v>
      </c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R662" s="18"/>
      <c r="CV662" s="18"/>
      <c r="DA662" s="18"/>
      <c r="DL662" s="18"/>
      <c r="DN662" s="18"/>
      <c r="DS662" s="43" t="s">
        <v>397</v>
      </c>
    </row>
    <row r="663" spans="1:123" x14ac:dyDescent="0.25">
      <c r="A663">
        <v>662</v>
      </c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R663" s="18"/>
      <c r="CV663" s="18"/>
      <c r="DA663" s="18"/>
      <c r="DL663" s="18"/>
      <c r="DN663" s="18"/>
      <c r="DS663" s="43" t="s">
        <v>397</v>
      </c>
    </row>
    <row r="664" spans="1:123" x14ac:dyDescent="0.25">
      <c r="A664">
        <v>663</v>
      </c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R664" s="18"/>
      <c r="CV664" s="18"/>
      <c r="DA664" s="18"/>
      <c r="DL664" s="18"/>
      <c r="DN664" s="18"/>
      <c r="DS664" s="43" t="s">
        <v>397</v>
      </c>
    </row>
    <row r="665" spans="1:123" x14ac:dyDescent="0.25">
      <c r="A665">
        <v>664</v>
      </c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R665" s="18"/>
      <c r="CV665" s="18"/>
      <c r="DA665" s="18"/>
      <c r="DL665" s="18"/>
      <c r="DN665" s="18"/>
      <c r="DS665" s="43" t="s">
        <v>397</v>
      </c>
    </row>
    <row r="666" spans="1:123" x14ac:dyDescent="0.25">
      <c r="A666">
        <v>665</v>
      </c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R666" s="18"/>
      <c r="CV666" s="18"/>
      <c r="DA666" s="18"/>
      <c r="DL666" s="18"/>
      <c r="DN666" s="18"/>
      <c r="DS666" s="43" t="s">
        <v>397</v>
      </c>
    </row>
    <row r="667" spans="1:123" x14ac:dyDescent="0.25">
      <c r="A667">
        <v>666</v>
      </c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R667" s="18"/>
      <c r="CV667" s="18"/>
      <c r="DA667" s="18"/>
      <c r="DL667" s="18"/>
      <c r="DN667" s="18"/>
      <c r="DS667" s="43" t="s">
        <v>397</v>
      </c>
    </row>
    <row r="668" spans="1:123" x14ac:dyDescent="0.25">
      <c r="A668">
        <v>667</v>
      </c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R668" s="18"/>
      <c r="CV668" s="18"/>
      <c r="DA668" s="18"/>
      <c r="DL668" s="18"/>
      <c r="DN668" s="18"/>
      <c r="DS668" s="43" t="s">
        <v>397</v>
      </c>
    </row>
    <row r="669" spans="1:123" x14ac:dyDescent="0.25">
      <c r="A669">
        <v>668</v>
      </c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R669" s="18"/>
      <c r="CV669" s="18"/>
      <c r="DA669" s="18"/>
      <c r="DL669" s="18"/>
      <c r="DN669" s="18"/>
      <c r="DS669" s="43" t="s">
        <v>397</v>
      </c>
    </row>
    <row r="670" spans="1:123" x14ac:dyDescent="0.25">
      <c r="A670">
        <v>669</v>
      </c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R670" s="18"/>
      <c r="CV670" s="18"/>
      <c r="DA670" s="18"/>
      <c r="DL670" s="18"/>
      <c r="DN670" s="18"/>
      <c r="DS670" s="43" t="s">
        <v>397</v>
      </c>
    </row>
    <row r="671" spans="1:123" x14ac:dyDescent="0.25">
      <c r="A671">
        <v>670</v>
      </c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R671" s="18"/>
      <c r="CV671" s="18"/>
      <c r="DA671" s="18"/>
      <c r="DL671" s="18"/>
      <c r="DN671" s="18"/>
      <c r="DS671" s="43" t="s">
        <v>397</v>
      </c>
    </row>
    <row r="672" spans="1:123" x14ac:dyDescent="0.25">
      <c r="A672">
        <v>671</v>
      </c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R672" s="18"/>
      <c r="CV672" s="18"/>
      <c r="DA672" s="18"/>
      <c r="DL672" s="18"/>
      <c r="DN672" s="18"/>
      <c r="DS672" s="43" t="s">
        <v>397</v>
      </c>
    </row>
    <row r="673" spans="1:123" x14ac:dyDescent="0.25">
      <c r="A673">
        <v>672</v>
      </c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R673" s="18"/>
      <c r="CV673" s="18"/>
      <c r="DA673" s="18"/>
      <c r="DL673" s="18"/>
      <c r="DN673" s="18"/>
      <c r="DS673" s="43" t="s">
        <v>397</v>
      </c>
    </row>
    <row r="674" spans="1:123" x14ac:dyDescent="0.25">
      <c r="A674">
        <v>673</v>
      </c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R674" s="18"/>
      <c r="CV674" s="18"/>
      <c r="DA674" s="18"/>
      <c r="DL674" s="18"/>
      <c r="DN674" s="18"/>
      <c r="DS674" s="43" t="s">
        <v>397</v>
      </c>
    </row>
    <row r="675" spans="1:123" x14ac:dyDescent="0.25">
      <c r="A675">
        <v>674</v>
      </c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R675" s="18"/>
      <c r="CV675" s="18"/>
      <c r="DA675" s="18"/>
      <c r="DL675" s="18"/>
      <c r="DN675" s="18"/>
      <c r="DS675" s="43" t="s">
        <v>397</v>
      </c>
    </row>
    <row r="676" spans="1:123" x14ac:dyDescent="0.25">
      <c r="A676">
        <v>675</v>
      </c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R676" s="18"/>
      <c r="CV676" s="18"/>
      <c r="DA676" s="18"/>
      <c r="DL676" s="18"/>
      <c r="DN676" s="18"/>
      <c r="DS676" s="43" t="s">
        <v>397</v>
      </c>
    </row>
    <row r="677" spans="1:123" x14ac:dyDescent="0.25">
      <c r="A677">
        <v>676</v>
      </c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R677" s="18"/>
      <c r="CV677" s="18"/>
      <c r="DA677" s="18"/>
      <c r="DL677" s="18"/>
      <c r="DN677" s="18"/>
      <c r="DS677" s="43" t="s">
        <v>397</v>
      </c>
    </row>
    <row r="678" spans="1:123" x14ac:dyDescent="0.25">
      <c r="A678">
        <v>677</v>
      </c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R678" s="18"/>
      <c r="CV678" s="18"/>
      <c r="DA678" s="18"/>
      <c r="DL678" s="18"/>
      <c r="DN678" s="18"/>
      <c r="DS678" s="43" t="s">
        <v>397</v>
      </c>
    </row>
    <row r="679" spans="1:123" x14ac:dyDescent="0.25">
      <c r="A679">
        <v>678</v>
      </c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R679" s="18"/>
      <c r="CV679" s="18"/>
      <c r="DA679" s="18"/>
      <c r="DL679" s="18"/>
      <c r="DN679" s="18"/>
      <c r="DS679" s="43" t="s">
        <v>397</v>
      </c>
    </row>
    <row r="680" spans="1:123" x14ac:dyDescent="0.25">
      <c r="A680">
        <v>679</v>
      </c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R680" s="18"/>
      <c r="CV680" s="18"/>
      <c r="DA680" s="18"/>
      <c r="DL680" s="18"/>
      <c r="DN680" s="18"/>
      <c r="DS680" s="43" t="s">
        <v>397</v>
      </c>
    </row>
    <row r="681" spans="1:123" x14ac:dyDescent="0.25">
      <c r="A681">
        <v>680</v>
      </c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R681" s="18"/>
      <c r="CV681" s="18"/>
      <c r="DA681" s="18"/>
      <c r="DL681" s="18"/>
      <c r="DN681" s="18"/>
      <c r="DS681" s="43" t="s">
        <v>397</v>
      </c>
    </row>
    <row r="682" spans="1:123" x14ac:dyDescent="0.25">
      <c r="A682">
        <v>681</v>
      </c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R682" s="18"/>
      <c r="CV682" s="18"/>
      <c r="DA682" s="18"/>
      <c r="DL682" s="18"/>
      <c r="DN682" s="18"/>
      <c r="DS682" s="43" t="s">
        <v>397</v>
      </c>
    </row>
    <row r="683" spans="1:123" x14ac:dyDescent="0.25">
      <c r="A683">
        <v>682</v>
      </c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R683" s="18"/>
      <c r="CV683" s="18"/>
      <c r="DA683" s="18"/>
      <c r="DL683" s="18"/>
      <c r="DN683" s="18"/>
      <c r="DS683" s="43" t="s">
        <v>397</v>
      </c>
    </row>
    <row r="684" spans="1:123" x14ac:dyDescent="0.25">
      <c r="A684">
        <v>683</v>
      </c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R684" s="18"/>
      <c r="CV684" s="18"/>
      <c r="DA684" s="18"/>
      <c r="DL684" s="18"/>
      <c r="DN684" s="18"/>
      <c r="DS684" s="43" t="s">
        <v>397</v>
      </c>
    </row>
    <row r="685" spans="1:123" x14ac:dyDescent="0.25">
      <c r="A685">
        <v>684</v>
      </c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R685" s="18"/>
      <c r="CV685" s="18"/>
      <c r="DA685" s="18"/>
      <c r="DL685" s="18"/>
      <c r="DN685" s="18"/>
      <c r="DS685" s="43" t="s">
        <v>397</v>
      </c>
    </row>
    <row r="686" spans="1:123" x14ac:dyDescent="0.25">
      <c r="A686">
        <v>685</v>
      </c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R686" s="18"/>
      <c r="CV686" s="18"/>
      <c r="DA686" s="18"/>
      <c r="DL686" s="18"/>
      <c r="DN686" s="18"/>
      <c r="DS686" s="43" t="s">
        <v>397</v>
      </c>
    </row>
    <row r="687" spans="1:123" x14ac:dyDescent="0.25">
      <c r="A687">
        <v>686</v>
      </c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R687" s="18"/>
      <c r="CV687" s="18"/>
      <c r="DA687" s="18"/>
      <c r="DL687" s="18"/>
      <c r="DN687" s="18"/>
      <c r="DS687" s="43" t="s">
        <v>397</v>
      </c>
    </row>
    <row r="688" spans="1:123" x14ac:dyDescent="0.25">
      <c r="A688">
        <v>687</v>
      </c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R688" s="18"/>
      <c r="CV688" s="18"/>
      <c r="DA688" s="18"/>
      <c r="DL688" s="18"/>
      <c r="DN688" s="18"/>
      <c r="DS688" s="43" t="s">
        <v>397</v>
      </c>
    </row>
    <row r="689" spans="1:123" x14ac:dyDescent="0.25">
      <c r="A689">
        <v>688</v>
      </c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R689" s="18"/>
      <c r="CV689" s="18"/>
      <c r="DA689" s="18"/>
      <c r="DL689" s="18"/>
      <c r="DN689" s="18"/>
      <c r="DS689" s="43" t="s">
        <v>397</v>
      </c>
    </row>
    <row r="690" spans="1:123" x14ac:dyDescent="0.25">
      <c r="A690">
        <v>689</v>
      </c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R690" s="18"/>
      <c r="CV690" s="18"/>
      <c r="DA690" s="18"/>
      <c r="DL690" s="18"/>
      <c r="DN690" s="18"/>
      <c r="DS690" s="43" t="s">
        <v>397</v>
      </c>
    </row>
    <row r="691" spans="1:123" x14ac:dyDescent="0.25">
      <c r="A691">
        <v>690</v>
      </c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R691" s="18"/>
      <c r="CV691" s="18"/>
      <c r="DA691" s="18"/>
      <c r="DL691" s="18"/>
      <c r="DN691" s="18"/>
      <c r="DS691" s="43" t="s">
        <v>397</v>
      </c>
    </row>
    <row r="692" spans="1:123" x14ac:dyDescent="0.25">
      <c r="A692">
        <v>691</v>
      </c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R692" s="18"/>
      <c r="CV692" s="18"/>
      <c r="DA692" s="18"/>
      <c r="DL692" s="18"/>
      <c r="DN692" s="18"/>
      <c r="DS692" s="43" t="s">
        <v>397</v>
      </c>
    </row>
    <row r="693" spans="1:123" x14ac:dyDescent="0.25">
      <c r="A693">
        <v>692</v>
      </c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R693" s="18"/>
      <c r="CV693" s="18"/>
      <c r="DA693" s="18"/>
      <c r="DL693" s="18"/>
      <c r="DN693" s="18"/>
      <c r="DS693" s="43" t="s">
        <v>397</v>
      </c>
    </row>
    <row r="694" spans="1:123" x14ac:dyDescent="0.25">
      <c r="A694">
        <v>693</v>
      </c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R694" s="18"/>
      <c r="CV694" s="18"/>
      <c r="DA694" s="18"/>
      <c r="DL694" s="18"/>
      <c r="DN694" s="18"/>
      <c r="DS694" s="43" t="s">
        <v>397</v>
      </c>
    </row>
    <row r="695" spans="1:123" x14ac:dyDescent="0.25">
      <c r="A695">
        <v>694</v>
      </c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R695" s="18"/>
      <c r="CV695" s="18"/>
      <c r="DA695" s="18"/>
      <c r="DL695" s="18"/>
      <c r="DN695" s="18"/>
      <c r="DS695" s="43" t="s">
        <v>397</v>
      </c>
    </row>
    <row r="696" spans="1:123" x14ac:dyDescent="0.25">
      <c r="A696">
        <v>695</v>
      </c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R696" s="18"/>
      <c r="CV696" s="18"/>
      <c r="DA696" s="18"/>
      <c r="DL696" s="18"/>
      <c r="DN696" s="18"/>
      <c r="DS696" s="43" t="s">
        <v>397</v>
      </c>
    </row>
    <row r="697" spans="1:123" x14ac:dyDescent="0.25">
      <c r="A697">
        <v>696</v>
      </c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R697" s="18"/>
      <c r="CV697" s="18"/>
      <c r="DA697" s="18"/>
      <c r="DL697" s="18"/>
      <c r="DN697" s="18"/>
      <c r="DS697" s="43" t="s">
        <v>397</v>
      </c>
    </row>
    <row r="698" spans="1:123" x14ac:dyDescent="0.25">
      <c r="A698">
        <v>697</v>
      </c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R698" s="18"/>
      <c r="CV698" s="18"/>
      <c r="DA698" s="18"/>
      <c r="DL698" s="18"/>
      <c r="DN698" s="18"/>
      <c r="DS698" s="43" t="s">
        <v>397</v>
      </c>
    </row>
    <row r="699" spans="1:123" x14ac:dyDescent="0.25">
      <c r="A699">
        <v>698</v>
      </c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R699" s="18"/>
      <c r="CV699" s="18"/>
      <c r="DA699" s="18"/>
      <c r="DL699" s="18"/>
      <c r="DN699" s="18"/>
      <c r="DS699" s="43" t="s">
        <v>397</v>
      </c>
    </row>
    <row r="700" spans="1:123" x14ac:dyDescent="0.25">
      <c r="A700">
        <v>699</v>
      </c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R700" s="18"/>
      <c r="CV700" s="18"/>
      <c r="DA700" s="18"/>
      <c r="DL700" s="18"/>
      <c r="DN700" s="18"/>
      <c r="DS700" s="43" t="s">
        <v>397</v>
      </c>
    </row>
    <row r="701" spans="1:123" x14ac:dyDescent="0.25">
      <c r="A701">
        <v>700</v>
      </c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R701" s="18"/>
      <c r="CV701" s="18"/>
      <c r="DA701" s="18"/>
      <c r="DL701" s="18"/>
      <c r="DN701" s="18"/>
      <c r="DS701" s="43" t="s">
        <v>397</v>
      </c>
    </row>
    <row r="702" spans="1:123" x14ac:dyDescent="0.25">
      <c r="A702">
        <v>701</v>
      </c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R702" s="18"/>
      <c r="CV702" s="18"/>
      <c r="DA702" s="18"/>
      <c r="DL702" s="18"/>
      <c r="DN702" s="18"/>
      <c r="DS702" s="43" t="s">
        <v>397</v>
      </c>
    </row>
    <row r="703" spans="1:123" x14ac:dyDescent="0.25">
      <c r="A703">
        <v>702</v>
      </c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R703" s="18"/>
      <c r="CV703" s="18"/>
      <c r="DA703" s="18"/>
      <c r="DL703" s="18"/>
      <c r="DN703" s="18"/>
      <c r="DS703" s="43" t="s">
        <v>397</v>
      </c>
    </row>
    <row r="704" spans="1:123" x14ac:dyDescent="0.25">
      <c r="A704">
        <v>703</v>
      </c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R704" s="18"/>
      <c r="CV704" s="18"/>
      <c r="DA704" s="18"/>
      <c r="DL704" s="18"/>
      <c r="DN704" s="18"/>
      <c r="DS704" s="43" t="s">
        <v>397</v>
      </c>
    </row>
    <row r="705" spans="1:123" x14ac:dyDescent="0.25">
      <c r="A705">
        <v>704</v>
      </c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R705" s="18"/>
      <c r="CV705" s="18"/>
      <c r="DA705" s="18"/>
      <c r="DL705" s="18"/>
      <c r="DN705" s="18"/>
      <c r="DS705" s="43" t="s">
        <v>397</v>
      </c>
    </row>
    <row r="706" spans="1:123" x14ac:dyDescent="0.25">
      <c r="A706">
        <v>705</v>
      </c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R706" s="18"/>
      <c r="CV706" s="18"/>
      <c r="DA706" s="18"/>
      <c r="DL706" s="18"/>
      <c r="DN706" s="18"/>
      <c r="DS706" s="43" t="s">
        <v>397</v>
      </c>
    </row>
    <row r="707" spans="1:123" x14ac:dyDescent="0.25">
      <c r="A707">
        <v>706</v>
      </c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R707" s="18"/>
      <c r="CV707" s="18"/>
      <c r="DA707" s="18"/>
      <c r="DL707" s="18"/>
      <c r="DN707" s="18"/>
      <c r="DS707" s="43" t="s">
        <v>397</v>
      </c>
    </row>
    <row r="708" spans="1:123" x14ac:dyDescent="0.25">
      <c r="A708">
        <v>707</v>
      </c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R708" s="18"/>
      <c r="CV708" s="18"/>
      <c r="DA708" s="18"/>
      <c r="DL708" s="18"/>
      <c r="DN708" s="18"/>
      <c r="DS708" s="43" t="s">
        <v>397</v>
      </c>
    </row>
    <row r="709" spans="1:123" x14ac:dyDescent="0.25">
      <c r="A709">
        <v>708</v>
      </c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R709" s="18"/>
      <c r="CV709" s="18"/>
      <c r="DA709" s="18"/>
      <c r="DL709" s="18"/>
      <c r="DN709" s="18"/>
      <c r="DS709" s="43" t="s">
        <v>397</v>
      </c>
    </row>
    <row r="710" spans="1:123" x14ac:dyDescent="0.25">
      <c r="A710">
        <v>709</v>
      </c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R710" s="18"/>
      <c r="CV710" s="18"/>
      <c r="DA710" s="18"/>
      <c r="DL710" s="18"/>
      <c r="DN710" s="18"/>
      <c r="DS710" s="43" t="s">
        <v>397</v>
      </c>
    </row>
    <row r="711" spans="1:123" x14ac:dyDescent="0.25">
      <c r="A711">
        <v>710</v>
      </c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R711" s="18"/>
      <c r="CV711" s="18"/>
      <c r="DA711" s="18"/>
      <c r="DL711" s="18"/>
      <c r="DN711" s="18"/>
      <c r="DS711" s="43" t="s">
        <v>397</v>
      </c>
    </row>
    <row r="712" spans="1:123" x14ac:dyDescent="0.25">
      <c r="A712">
        <v>711</v>
      </c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R712" s="18"/>
      <c r="CV712" s="18"/>
      <c r="DA712" s="18"/>
      <c r="DL712" s="18"/>
      <c r="DN712" s="18"/>
      <c r="DS712" s="43" t="s">
        <v>397</v>
      </c>
    </row>
    <row r="713" spans="1:123" x14ac:dyDescent="0.25">
      <c r="A713">
        <v>712</v>
      </c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R713" s="18"/>
      <c r="CV713" s="18"/>
      <c r="DA713" s="18"/>
      <c r="DL713" s="18"/>
      <c r="DN713" s="18"/>
      <c r="DS713" s="43" t="s">
        <v>397</v>
      </c>
    </row>
    <row r="714" spans="1:123" x14ac:dyDescent="0.25">
      <c r="A714">
        <v>713</v>
      </c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R714" s="18"/>
      <c r="CV714" s="18"/>
      <c r="DA714" s="18"/>
      <c r="DL714" s="18"/>
      <c r="DN714" s="18"/>
      <c r="DS714" s="43" t="s">
        <v>397</v>
      </c>
    </row>
    <row r="715" spans="1:123" x14ac:dyDescent="0.25">
      <c r="A715">
        <v>714</v>
      </c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R715" s="18"/>
      <c r="CV715" s="18"/>
      <c r="DA715" s="18"/>
      <c r="DL715" s="18"/>
      <c r="DN715" s="18"/>
      <c r="DS715" s="43" t="s">
        <v>397</v>
      </c>
    </row>
    <row r="716" spans="1:123" x14ac:dyDescent="0.25">
      <c r="A716">
        <v>715</v>
      </c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R716" s="18"/>
      <c r="CV716" s="18"/>
      <c r="DA716" s="18"/>
      <c r="DL716" s="18"/>
      <c r="DN716" s="18"/>
      <c r="DS716" s="43" t="s">
        <v>397</v>
      </c>
    </row>
    <row r="717" spans="1:123" x14ac:dyDescent="0.25">
      <c r="A717">
        <v>716</v>
      </c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R717" s="18"/>
      <c r="CV717" s="18"/>
      <c r="DA717" s="18"/>
      <c r="DL717" s="18"/>
      <c r="DN717" s="18"/>
      <c r="DS717" s="43" t="s">
        <v>397</v>
      </c>
    </row>
    <row r="718" spans="1:123" x14ac:dyDescent="0.25">
      <c r="A718">
        <v>717</v>
      </c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R718" s="18"/>
      <c r="CV718" s="18"/>
      <c r="DA718" s="18"/>
      <c r="DL718" s="18"/>
      <c r="DN718" s="18"/>
      <c r="DS718" s="43" t="s">
        <v>397</v>
      </c>
    </row>
    <row r="719" spans="1:123" x14ac:dyDescent="0.25">
      <c r="A719">
        <v>718</v>
      </c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R719" s="18"/>
      <c r="CV719" s="18"/>
      <c r="DA719" s="18"/>
      <c r="DL719" s="18"/>
      <c r="DN719" s="18"/>
      <c r="DS719" s="43" t="s">
        <v>397</v>
      </c>
    </row>
    <row r="720" spans="1:123" x14ac:dyDescent="0.25">
      <c r="A720">
        <v>719</v>
      </c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R720" s="18"/>
      <c r="CV720" s="18"/>
      <c r="DA720" s="18"/>
      <c r="DL720" s="18"/>
      <c r="DN720" s="18"/>
      <c r="DS720" s="43" t="s">
        <v>397</v>
      </c>
    </row>
    <row r="721" spans="1:123" x14ac:dyDescent="0.25">
      <c r="A721">
        <v>720</v>
      </c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R721" s="18"/>
      <c r="CV721" s="18"/>
      <c r="DA721" s="18"/>
      <c r="DL721" s="18"/>
      <c r="DN721" s="18"/>
      <c r="DS721" s="43" t="s">
        <v>397</v>
      </c>
    </row>
    <row r="722" spans="1:123" x14ac:dyDescent="0.25">
      <c r="A722">
        <v>721</v>
      </c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R722" s="18"/>
      <c r="CV722" s="18"/>
      <c r="DA722" s="18"/>
      <c r="DL722" s="18"/>
      <c r="DN722" s="18"/>
      <c r="DS722" s="43" t="s">
        <v>397</v>
      </c>
    </row>
    <row r="723" spans="1:123" x14ac:dyDescent="0.25">
      <c r="A723">
        <v>722</v>
      </c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R723" s="18"/>
      <c r="CV723" s="18"/>
      <c r="DA723" s="18"/>
      <c r="DL723" s="18"/>
      <c r="DN723" s="18"/>
      <c r="DS723" s="43" t="s">
        <v>397</v>
      </c>
    </row>
    <row r="724" spans="1:123" x14ac:dyDescent="0.25">
      <c r="A724">
        <v>723</v>
      </c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R724" s="18"/>
      <c r="CV724" s="18"/>
      <c r="DA724" s="18"/>
      <c r="DL724" s="18"/>
      <c r="DN724" s="18"/>
      <c r="DS724" s="43" t="s">
        <v>397</v>
      </c>
    </row>
    <row r="725" spans="1:123" x14ac:dyDescent="0.25">
      <c r="A725">
        <v>724</v>
      </c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R725" s="18"/>
      <c r="CV725" s="18"/>
      <c r="DA725" s="18"/>
      <c r="DL725" s="18"/>
      <c r="DN725" s="18"/>
      <c r="DS725" s="43" t="s">
        <v>397</v>
      </c>
    </row>
    <row r="726" spans="1:123" x14ac:dyDescent="0.25">
      <c r="A726">
        <v>725</v>
      </c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R726" s="18"/>
      <c r="CV726" s="18"/>
      <c r="DA726" s="18"/>
      <c r="DL726" s="18"/>
      <c r="DN726" s="18"/>
      <c r="DS726" s="43" t="s">
        <v>397</v>
      </c>
    </row>
    <row r="727" spans="1:123" x14ac:dyDescent="0.25">
      <c r="A727">
        <v>726</v>
      </c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R727" s="18"/>
      <c r="CV727" s="18"/>
      <c r="DA727" s="18"/>
      <c r="DL727" s="18"/>
      <c r="DN727" s="18"/>
      <c r="DS727" s="43" t="s">
        <v>397</v>
      </c>
    </row>
    <row r="728" spans="1:123" x14ac:dyDescent="0.25">
      <c r="A728">
        <v>727</v>
      </c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R728" s="18"/>
      <c r="CV728" s="18"/>
      <c r="DA728" s="18"/>
      <c r="DL728" s="18"/>
      <c r="DN728" s="18"/>
      <c r="DS728" s="43" t="s">
        <v>397</v>
      </c>
    </row>
    <row r="729" spans="1:123" x14ac:dyDescent="0.25">
      <c r="A729">
        <v>728</v>
      </c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R729" s="18"/>
      <c r="CV729" s="18"/>
      <c r="DA729" s="18"/>
      <c r="DL729" s="18"/>
      <c r="DN729" s="18"/>
      <c r="DS729" s="43" t="s">
        <v>397</v>
      </c>
    </row>
    <row r="730" spans="1:123" x14ac:dyDescent="0.25">
      <c r="A730">
        <v>729</v>
      </c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R730" s="18"/>
      <c r="CV730" s="18"/>
      <c r="DA730" s="18"/>
      <c r="DL730" s="18"/>
      <c r="DN730" s="18"/>
      <c r="DS730" s="43" t="s">
        <v>397</v>
      </c>
    </row>
    <row r="731" spans="1:123" x14ac:dyDescent="0.25">
      <c r="A731">
        <v>730</v>
      </c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R731" s="18"/>
      <c r="CV731" s="18"/>
      <c r="DA731" s="18"/>
      <c r="DL731" s="18"/>
      <c r="DN731" s="18"/>
      <c r="DS731" s="43" t="s">
        <v>397</v>
      </c>
    </row>
    <row r="732" spans="1:123" x14ac:dyDescent="0.25">
      <c r="A732">
        <v>731</v>
      </c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R732" s="18"/>
      <c r="CV732" s="18"/>
      <c r="DA732" s="18"/>
      <c r="DL732" s="18"/>
      <c r="DN732" s="18"/>
      <c r="DS732" s="43" t="s">
        <v>397</v>
      </c>
    </row>
    <row r="733" spans="1:123" x14ac:dyDescent="0.25">
      <c r="A733">
        <v>732</v>
      </c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R733" s="18"/>
      <c r="CV733" s="18"/>
      <c r="DA733" s="18"/>
      <c r="DL733" s="18"/>
      <c r="DN733" s="18"/>
      <c r="DS733" s="43" t="s">
        <v>397</v>
      </c>
    </row>
    <row r="734" spans="1:123" x14ac:dyDescent="0.25">
      <c r="A734">
        <v>733</v>
      </c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R734" s="18"/>
      <c r="CV734" s="18"/>
      <c r="DA734" s="18"/>
      <c r="DL734" s="18"/>
      <c r="DN734" s="18"/>
      <c r="DS734" s="43" t="s">
        <v>397</v>
      </c>
    </row>
    <row r="735" spans="1:123" x14ac:dyDescent="0.25">
      <c r="A735">
        <v>734</v>
      </c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R735" s="18"/>
      <c r="CV735" s="18"/>
      <c r="DA735" s="18"/>
      <c r="DL735" s="18"/>
      <c r="DN735" s="18"/>
      <c r="DS735" s="43" t="s">
        <v>397</v>
      </c>
    </row>
    <row r="736" spans="1:123" x14ac:dyDescent="0.25">
      <c r="A736">
        <v>735</v>
      </c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R736" s="18"/>
      <c r="CV736" s="18"/>
      <c r="DA736" s="18"/>
      <c r="DL736" s="18"/>
      <c r="DN736" s="18"/>
      <c r="DS736" s="43" t="s">
        <v>397</v>
      </c>
    </row>
    <row r="737" spans="1:123" x14ac:dyDescent="0.25">
      <c r="A737">
        <v>736</v>
      </c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R737" s="18"/>
      <c r="CV737" s="18"/>
      <c r="DA737" s="18"/>
      <c r="DL737" s="18"/>
      <c r="DN737" s="18"/>
      <c r="DS737" s="43" t="s">
        <v>397</v>
      </c>
    </row>
    <row r="738" spans="1:123" x14ac:dyDescent="0.25">
      <c r="A738">
        <v>737</v>
      </c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R738" s="18"/>
      <c r="CV738" s="18"/>
      <c r="DA738" s="18"/>
      <c r="DL738" s="18"/>
      <c r="DN738" s="18"/>
      <c r="DS738" s="43" t="s">
        <v>397</v>
      </c>
    </row>
    <row r="739" spans="1:123" x14ac:dyDescent="0.25">
      <c r="A739">
        <v>738</v>
      </c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R739" s="18"/>
      <c r="CV739" s="18"/>
      <c r="DA739" s="18"/>
      <c r="DL739" s="18"/>
      <c r="DN739" s="18"/>
      <c r="DS739" s="43" t="s">
        <v>397</v>
      </c>
    </row>
    <row r="740" spans="1:123" x14ac:dyDescent="0.25">
      <c r="A740">
        <v>739</v>
      </c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R740" s="18"/>
      <c r="CV740" s="18"/>
      <c r="DA740" s="18"/>
      <c r="DL740" s="18"/>
      <c r="DN740" s="18"/>
      <c r="DS740" s="43" t="s">
        <v>397</v>
      </c>
    </row>
    <row r="741" spans="1:123" x14ac:dyDescent="0.25">
      <c r="A741">
        <v>740</v>
      </c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R741" s="18"/>
      <c r="CV741" s="18"/>
      <c r="DA741" s="18"/>
      <c r="DL741" s="18"/>
      <c r="DN741" s="18"/>
      <c r="DS741" s="43" t="s">
        <v>397</v>
      </c>
    </row>
    <row r="742" spans="1:123" x14ac:dyDescent="0.25">
      <c r="A742">
        <v>741</v>
      </c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R742" s="18"/>
      <c r="CV742" s="18"/>
      <c r="DA742" s="18"/>
      <c r="DL742" s="18"/>
      <c r="DN742" s="18"/>
      <c r="DS742" s="43" t="s">
        <v>397</v>
      </c>
    </row>
    <row r="743" spans="1:123" x14ac:dyDescent="0.25">
      <c r="A743">
        <v>742</v>
      </c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R743" s="18"/>
      <c r="CV743" s="18"/>
      <c r="DA743" s="18"/>
      <c r="DL743" s="18"/>
      <c r="DN743" s="18"/>
      <c r="DS743" s="43" t="s">
        <v>397</v>
      </c>
    </row>
    <row r="744" spans="1:123" x14ac:dyDescent="0.25">
      <c r="A744">
        <v>743</v>
      </c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R744" s="18"/>
      <c r="CV744" s="18"/>
      <c r="DA744" s="18"/>
      <c r="DL744" s="18"/>
      <c r="DN744" s="18"/>
      <c r="DS744" s="43" t="s">
        <v>397</v>
      </c>
    </row>
    <row r="745" spans="1:123" x14ac:dyDescent="0.25">
      <c r="A745">
        <v>744</v>
      </c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R745" s="18"/>
      <c r="CV745" s="18"/>
      <c r="DA745" s="18"/>
      <c r="DL745" s="18"/>
      <c r="DN745" s="18"/>
      <c r="DS745" s="43" t="s">
        <v>397</v>
      </c>
    </row>
    <row r="746" spans="1:123" x14ac:dyDescent="0.25">
      <c r="A746">
        <v>745</v>
      </c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R746" s="18"/>
      <c r="CV746" s="18"/>
      <c r="DA746" s="18"/>
      <c r="DL746" s="18"/>
      <c r="DN746" s="18"/>
      <c r="DS746" s="43" t="s">
        <v>397</v>
      </c>
    </row>
    <row r="747" spans="1:123" x14ac:dyDescent="0.25">
      <c r="A747">
        <v>746</v>
      </c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R747" s="18"/>
      <c r="CV747" s="18"/>
      <c r="DA747" s="18"/>
      <c r="DL747" s="18"/>
      <c r="DN747" s="18"/>
      <c r="DS747" s="43" t="s">
        <v>397</v>
      </c>
    </row>
    <row r="748" spans="1:123" x14ac:dyDescent="0.25">
      <c r="A748">
        <v>747</v>
      </c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R748" s="18"/>
      <c r="CV748" s="18"/>
      <c r="DA748" s="18"/>
      <c r="DL748" s="18"/>
      <c r="DN748" s="18"/>
      <c r="DS748" s="43" t="s">
        <v>397</v>
      </c>
    </row>
    <row r="749" spans="1:123" x14ac:dyDescent="0.25">
      <c r="A749">
        <v>748</v>
      </c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R749" s="18"/>
      <c r="CV749" s="18"/>
      <c r="DA749" s="18"/>
      <c r="DL749" s="18"/>
      <c r="DN749" s="18"/>
      <c r="DS749" s="43" t="s">
        <v>397</v>
      </c>
    </row>
    <row r="750" spans="1:123" x14ac:dyDescent="0.25">
      <c r="A750">
        <v>749</v>
      </c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R750" s="18"/>
      <c r="CV750" s="18"/>
      <c r="DA750" s="18"/>
      <c r="DL750" s="18"/>
      <c r="DN750" s="18"/>
      <c r="DS750" s="43" t="s">
        <v>397</v>
      </c>
    </row>
    <row r="751" spans="1:123" x14ac:dyDescent="0.25">
      <c r="A751">
        <v>750</v>
      </c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R751" s="18"/>
      <c r="CV751" s="18"/>
      <c r="DA751" s="18"/>
      <c r="DL751" s="18"/>
      <c r="DN751" s="18"/>
      <c r="DS751" s="43" t="s">
        <v>397</v>
      </c>
    </row>
    <row r="752" spans="1:123" x14ac:dyDescent="0.25">
      <c r="A752">
        <v>751</v>
      </c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R752" s="18"/>
      <c r="CV752" s="18"/>
      <c r="DA752" s="18"/>
      <c r="DL752" s="18"/>
      <c r="DN752" s="18"/>
      <c r="DS752" s="43" t="s">
        <v>397</v>
      </c>
    </row>
    <row r="753" spans="1:123" x14ac:dyDescent="0.25">
      <c r="A753">
        <v>752</v>
      </c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R753" s="18"/>
      <c r="CV753" s="18"/>
      <c r="DA753" s="18"/>
      <c r="DL753" s="18"/>
      <c r="DN753" s="18"/>
      <c r="DS753" s="43" t="s">
        <v>397</v>
      </c>
    </row>
    <row r="754" spans="1:123" x14ac:dyDescent="0.25">
      <c r="A754">
        <v>753</v>
      </c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R754" s="18"/>
      <c r="CV754" s="18"/>
      <c r="DA754" s="18"/>
      <c r="DL754" s="18"/>
      <c r="DN754" s="18"/>
      <c r="DS754" s="43" t="s">
        <v>397</v>
      </c>
    </row>
    <row r="755" spans="1:123" x14ac:dyDescent="0.25">
      <c r="A755">
        <v>754</v>
      </c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R755" s="18"/>
      <c r="CV755" s="18"/>
      <c r="DA755" s="18"/>
      <c r="DL755" s="18"/>
      <c r="DN755" s="18"/>
      <c r="DS755" s="43" t="s">
        <v>397</v>
      </c>
    </row>
    <row r="756" spans="1:123" x14ac:dyDescent="0.25">
      <c r="A756">
        <v>755</v>
      </c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R756" s="18"/>
      <c r="CV756" s="18"/>
      <c r="DA756" s="18"/>
      <c r="DL756" s="18"/>
      <c r="DN756" s="18"/>
      <c r="DS756" s="43" t="s">
        <v>397</v>
      </c>
    </row>
    <row r="757" spans="1:123" x14ac:dyDescent="0.25">
      <c r="A757">
        <v>756</v>
      </c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R757" s="18"/>
      <c r="CV757" s="18"/>
      <c r="DA757" s="18"/>
      <c r="DL757" s="18"/>
      <c r="DN757" s="18"/>
      <c r="DS757" s="43" t="s">
        <v>397</v>
      </c>
    </row>
    <row r="758" spans="1:123" x14ac:dyDescent="0.25">
      <c r="A758">
        <v>757</v>
      </c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R758" s="18"/>
      <c r="CV758" s="18"/>
      <c r="DA758" s="18"/>
      <c r="DL758" s="18"/>
      <c r="DN758" s="18"/>
      <c r="DS758" s="43" t="s">
        <v>397</v>
      </c>
    </row>
    <row r="759" spans="1:123" x14ac:dyDescent="0.25">
      <c r="A759">
        <v>758</v>
      </c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R759" s="18"/>
      <c r="CV759" s="18"/>
      <c r="DA759" s="18"/>
      <c r="DL759" s="18"/>
      <c r="DN759" s="18"/>
      <c r="DS759" s="43" t="s">
        <v>397</v>
      </c>
    </row>
    <row r="760" spans="1:123" x14ac:dyDescent="0.25">
      <c r="A760">
        <v>759</v>
      </c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R760" s="18"/>
      <c r="CV760" s="18"/>
      <c r="DA760" s="18"/>
      <c r="DL760" s="18"/>
      <c r="DN760" s="18"/>
      <c r="DS760" s="43" t="s">
        <v>397</v>
      </c>
    </row>
    <row r="761" spans="1:123" x14ac:dyDescent="0.25">
      <c r="A761">
        <v>760</v>
      </c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R761" s="18"/>
      <c r="CV761" s="18"/>
      <c r="DA761" s="18"/>
      <c r="DL761" s="18"/>
      <c r="DN761" s="18"/>
      <c r="DS761" s="43" t="s">
        <v>397</v>
      </c>
    </row>
    <row r="762" spans="1:123" x14ac:dyDescent="0.25">
      <c r="A762">
        <v>761</v>
      </c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R762" s="18"/>
      <c r="CV762" s="18"/>
      <c r="DA762" s="18"/>
      <c r="DL762" s="18"/>
      <c r="DN762" s="18"/>
      <c r="DS762" s="43" t="s">
        <v>397</v>
      </c>
    </row>
    <row r="763" spans="1:123" x14ac:dyDescent="0.25">
      <c r="A763">
        <v>762</v>
      </c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R763" s="18"/>
      <c r="CV763" s="18"/>
      <c r="DA763" s="18"/>
      <c r="DL763" s="18"/>
      <c r="DN763" s="18"/>
      <c r="DS763" s="43" t="s">
        <v>397</v>
      </c>
    </row>
    <row r="764" spans="1:123" x14ac:dyDescent="0.25">
      <c r="A764">
        <v>763</v>
      </c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R764" s="18"/>
      <c r="CV764" s="18"/>
      <c r="DA764" s="18"/>
      <c r="DL764" s="18"/>
      <c r="DN764" s="18"/>
      <c r="DS764" s="43" t="s">
        <v>397</v>
      </c>
    </row>
    <row r="765" spans="1:123" x14ac:dyDescent="0.25">
      <c r="A765">
        <v>764</v>
      </c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R765" s="18"/>
      <c r="CV765" s="18"/>
      <c r="DA765" s="18"/>
      <c r="DL765" s="18"/>
      <c r="DN765" s="18"/>
      <c r="DS765" s="43" t="s">
        <v>397</v>
      </c>
    </row>
    <row r="766" spans="1:123" x14ac:dyDescent="0.25">
      <c r="A766">
        <v>765</v>
      </c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R766" s="18"/>
      <c r="CV766" s="18"/>
      <c r="DA766" s="18"/>
      <c r="DL766" s="18"/>
      <c r="DN766" s="18"/>
      <c r="DS766" s="43" t="s">
        <v>397</v>
      </c>
    </row>
    <row r="767" spans="1:123" x14ac:dyDescent="0.25">
      <c r="A767">
        <v>766</v>
      </c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R767" s="18"/>
      <c r="CV767" s="18"/>
      <c r="DA767" s="18"/>
      <c r="DL767" s="18"/>
      <c r="DN767" s="18"/>
      <c r="DS767" s="43" t="s">
        <v>397</v>
      </c>
    </row>
    <row r="768" spans="1:123" x14ac:dyDescent="0.25">
      <c r="A768">
        <v>767</v>
      </c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R768" s="18"/>
      <c r="CV768" s="18"/>
      <c r="DA768" s="18"/>
      <c r="DL768" s="18"/>
      <c r="DN768" s="18"/>
      <c r="DS768" s="43" t="s">
        <v>397</v>
      </c>
    </row>
    <row r="769" spans="1:123" x14ac:dyDescent="0.25">
      <c r="A769">
        <v>768</v>
      </c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R769" s="18"/>
      <c r="CV769" s="18"/>
      <c r="DA769" s="18"/>
      <c r="DL769" s="18"/>
      <c r="DN769" s="18"/>
      <c r="DS769" s="43" t="s">
        <v>397</v>
      </c>
    </row>
    <row r="770" spans="1:123" x14ac:dyDescent="0.25">
      <c r="A770">
        <v>769</v>
      </c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R770" s="18"/>
      <c r="CV770" s="18"/>
      <c r="DA770" s="18"/>
      <c r="DL770" s="18"/>
      <c r="DN770" s="18"/>
      <c r="DS770" s="43" t="s">
        <v>397</v>
      </c>
    </row>
    <row r="771" spans="1:123" x14ac:dyDescent="0.25">
      <c r="A771">
        <v>770</v>
      </c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R771" s="18"/>
      <c r="CV771" s="18"/>
      <c r="DA771" s="18"/>
      <c r="DL771" s="18"/>
      <c r="DN771" s="18"/>
      <c r="DS771" s="43" t="s">
        <v>397</v>
      </c>
    </row>
    <row r="772" spans="1:123" x14ac:dyDescent="0.25">
      <c r="A772">
        <v>771</v>
      </c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R772" s="18"/>
      <c r="CV772" s="18"/>
      <c r="DA772" s="18"/>
      <c r="DL772" s="18"/>
      <c r="DN772" s="18"/>
      <c r="DS772" s="43" t="s">
        <v>397</v>
      </c>
    </row>
    <row r="773" spans="1:123" x14ac:dyDescent="0.25">
      <c r="A773">
        <v>772</v>
      </c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R773" s="18"/>
      <c r="CV773" s="18"/>
      <c r="DA773" s="18"/>
      <c r="DL773" s="18"/>
      <c r="DN773" s="18"/>
      <c r="DS773" s="43" t="s">
        <v>397</v>
      </c>
    </row>
    <row r="774" spans="1:123" x14ac:dyDescent="0.25">
      <c r="A774">
        <v>773</v>
      </c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R774" s="18"/>
      <c r="CV774" s="18"/>
      <c r="DA774" s="18"/>
      <c r="DL774" s="18"/>
      <c r="DN774" s="18"/>
      <c r="DS774" s="43" t="s">
        <v>397</v>
      </c>
    </row>
    <row r="775" spans="1:123" x14ac:dyDescent="0.25">
      <c r="A775">
        <v>774</v>
      </c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R775" s="18"/>
      <c r="CV775" s="18"/>
      <c r="DA775" s="18"/>
      <c r="DL775" s="18"/>
      <c r="DN775" s="18"/>
      <c r="DS775" s="43" t="s">
        <v>397</v>
      </c>
    </row>
    <row r="776" spans="1:123" x14ac:dyDescent="0.25">
      <c r="A776">
        <v>775</v>
      </c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R776" s="18"/>
      <c r="CV776" s="18"/>
      <c r="DA776" s="18"/>
      <c r="DL776" s="18"/>
      <c r="DN776" s="18"/>
      <c r="DS776" s="43" t="s">
        <v>397</v>
      </c>
    </row>
    <row r="777" spans="1:123" x14ac:dyDescent="0.25">
      <c r="A777">
        <v>776</v>
      </c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R777" s="18"/>
      <c r="CV777" s="18"/>
      <c r="DA777" s="18"/>
      <c r="DL777" s="18"/>
      <c r="DN777" s="18"/>
      <c r="DS777" s="43" t="s">
        <v>397</v>
      </c>
    </row>
    <row r="778" spans="1:123" x14ac:dyDescent="0.25">
      <c r="A778">
        <v>777</v>
      </c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R778" s="18"/>
      <c r="CV778" s="18"/>
      <c r="DA778" s="18"/>
      <c r="DL778" s="18"/>
      <c r="DN778" s="18"/>
      <c r="DS778" s="43" t="s">
        <v>397</v>
      </c>
    </row>
    <row r="779" spans="1:123" x14ac:dyDescent="0.25">
      <c r="A779">
        <v>778</v>
      </c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R779" s="18"/>
      <c r="CV779" s="18"/>
      <c r="DA779" s="18"/>
      <c r="DL779" s="18"/>
      <c r="DN779" s="18"/>
      <c r="DS779" s="43" t="s">
        <v>397</v>
      </c>
    </row>
    <row r="780" spans="1:123" x14ac:dyDescent="0.25">
      <c r="A780">
        <v>779</v>
      </c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R780" s="18"/>
      <c r="CV780" s="18"/>
      <c r="DA780" s="18"/>
      <c r="DL780" s="18"/>
      <c r="DN780" s="18"/>
      <c r="DS780" s="43" t="s">
        <v>397</v>
      </c>
    </row>
    <row r="781" spans="1:123" x14ac:dyDescent="0.25">
      <c r="A781">
        <v>780</v>
      </c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R781" s="18"/>
      <c r="CV781" s="18"/>
      <c r="DA781" s="18"/>
      <c r="DL781" s="18"/>
      <c r="DN781" s="18"/>
      <c r="DS781" s="43" t="s">
        <v>397</v>
      </c>
    </row>
    <row r="782" spans="1:123" x14ac:dyDescent="0.25">
      <c r="A782">
        <v>781</v>
      </c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R782" s="18"/>
      <c r="CV782" s="18"/>
      <c r="DA782" s="18"/>
      <c r="DL782" s="18"/>
      <c r="DN782" s="18"/>
      <c r="DS782" s="43" t="s">
        <v>397</v>
      </c>
    </row>
    <row r="783" spans="1:123" x14ac:dyDescent="0.25">
      <c r="A783">
        <v>782</v>
      </c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R783" s="18"/>
      <c r="CV783" s="18"/>
      <c r="DA783" s="18"/>
      <c r="DL783" s="18"/>
      <c r="DN783" s="18"/>
      <c r="DS783" s="43" t="s">
        <v>397</v>
      </c>
    </row>
    <row r="784" spans="1:123" x14ac:dyDescent="0.25">
      <c r="A784">
        <v>783</v>
      </c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R784" s="18"/>
      <c r="CV784" s="18"/>
      <c r="DA784" s="18"/>
      <c r="DL784" s="18"/>
      <c r="DN784" s="18"/>
      <c r="DS784" s="43" t="s">
        <v>397</v>
      </c>
    </row>
    <row r="785" spans="1:123" x14ac:dyDescent="0.25">
      <c r="A785">
        <v>784</v>
      </c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R785" s="18"/>
      <c r="CV785" s="18"/>
      <c r="DA785" s="18"/>
      <c r="DL785" s="18"/>
      <c r="DN785" s="18"/>
      <c r="DS785" s="43" t="s">
        <v>397</v>
      </c>
    </row>
    <row r="786" spans="1:123" x14ac:dyDescent="0.25">
      <c r="A786">
        <v>785</v>
      </c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R786" s="18"/>
      <c r="CV786" s="18"/>
      <c r="DA786" s="18"/>
      <c r="DL786" s="18"/>
      <c r="DN786" s="18"/>
      <c r="DS786" s="43" t="s">
        <v>397</v>
      </c>
    </row>
    <row r="787" spans="1:123" x14ac:dyDescent="0.25">
      <c r="A787">
        <v>786</v>
      </c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R787" s="18"/>
      <c r="CV787" s="18"/>
      <c r="DA787" s="18"/>
      <c r="DL787" s="18"/>
      <c r="DN787" s="18"/>
      <c r="DS787" s="43" t="s">
        <v>397</v>
      </c>
    </row>
    <row r="788" spans="1:123" x14ac:dyDescent="0.25">
      <c r="A788">
        <v>787</v>
      </c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R788" s="18"/>
      <c r="CV788" s="18"/>
      <c r="DA788" s="18"/>
      <c r="DL788" s="18"/>
      <c r="DN788" s="18"/>
      <c r="DS788" s="43" t="s">
        <v>397</v>
      </c>
    </row>
    <row r="789" spans="1:123" x14ac:dyDescent="0.25">
      <c r="A789">
        <v>788</v>
      </c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R789" s="18"/>
      <c r="CV789" s="18"/>
      <c r="DA789" s="18"/>
      <c r="DL789" s="18"/>
      <c r="DN789" s="18"/>
      <c r="DS789" s="43" t="s">
        <v>397</v>
      </c>
    </row>
    <row r="790" spans="1:123" x14ac:dyDescent="0.25">
      <c r="A790">
        <v>789</v>
      </c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R790" s="18"/>
      <c r="CV790" s="18"/>
      <c r="DA790" s="18"/>
      <c r="DL790" s="18"/>
      <c r="DN790" s="18"/>
      <c r="DS790" s="43" t="s">
        <v>397</v>
      </c>
    </row>
    <row r="791" spans="1:123" x14ac:dyDescent="0.25">
      <c r="A791">
        <v>790</v>
      </c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R791" s="18"/>
      <c r="CV791" s="18"/>
      <c r="DA791" s="18"/>
      <c r="DL791" s="18"/>
      <c r="DN791" s="18"/>
      <c r="DS791" s="43" t="s">
        <v>397</v>
      </c>
    </row>
    <row r="792" spans="1:123" x14ac:dyDescent="0.25">
      <c r="A792">
        <v>791</v>
      </c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R792" s="18"/>
      <c r="CV792" s="18"/>
      <c r="DA792" s="18"/>
      <c r="DL792" s="18"/>
      <c r="DN792" s="18"/>
      <c r="DS792" s="43" t="s">
        <v>397</v>
      </c>
    </row>
    <row r="793" spans="1:123" x14ac:dyDescent="0.25">
      <c r="A793">
        <v>792</v>
      </c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R793" s="18"/>
      <c r="CV793" s="18"/>
      <c r="DA793" s="18"/>
      <c r="DL793" s="18"/>
      <c r="DN793" s="18"/>
      <c r="DS793" s="43" t="s">
        <v>397</v>
      </c>
    </row>
    <row r="794" spans="1:123" x14ac:dyDescent="0.25">
      <c r="A794">
        <v>793</v>
      </c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R794" s="18"/>
      <c r="CV794" s="18"/>
      <c r="DA794" s="18"/>
      <c r="DL794" s="18"/>
      <c r="DN794" s="18"/>
      <c r="DS794" s="43" t="s">
        <v>397</v>
      </c>
    </row>
    <row r="795" spans="1:123" x14ac:dyDescent="0.25">
      <c r="A795">
        <v>794</v>
      </c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R795" s="18"/>
      <c r="CV795" s="18"/>
      <c r="DA795" s="18"/>
      <c r="DL795" s="18"/>
      <c r="DN795" s="18"/>
      <c r="DS795" s="43" t="s">
        <v>397</v>
      </c>
    </row>
    <row r="796" spans="1:123" x14ac:dyDescent="0.25">
      <c r="A796">
        <v>795</v>
      </c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R796" s="18"/>
      <c r="CV796" s="18"/>
      <c r="DA796" s="18"/>
      <c r="DL796" s="18"/>
      <c r="DN796" s="18"/>
      <c r="DS796" s="43" t="s">
        <v>397</v>
      </c>
    </row>
    <row r="797" spans="1:123" x14ac:dyDescent="0.25">
      <c r="A797">
        <v>796</v>
      </c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R797" s="18"/>
      <c r="CV797" s="18"/>
      <c r="DA797" s="18"/>
      <c r="DL797" s="18"/>
      <c r="DN797" s="18"/>
      <c r="DS797" s="43" t="s">
        <v>397</v>
      </c>
    </row>
    <row r="798" spans="1:123" x14ac:dyDescent="0.25">
      <c r="A798">
        <v>797</v>
      </c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R798" s="18"/>
      <c r="CV798" s="18"/>
      <c r="DA798" s="18"/>
      <c r="DL798" s="18"/>
      <c r="DN798" s="18"/>
      <c r="DS798" s="43" t="s">
        <v>397</v>
      </c>
    </row>
    <row r="799" spans="1:123" x14ac:dyDescent="0.25">
      <c r="A799">
        <v>798</v>
      </c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R799" s="18"/>
      <c r="CV799" s="18"/>
      <c r="DA799" s="18"/>
      <c r="DL799" s="18"/>
      <c r="DN799" s="18"/>
      <c r="DS799" s="43" t="s">
        <v>397</v>
      </c>
    </row>
    <row r="800" spans="1:123" x14ac:dyDescent="0.25">
      <c r="A800">
        <v>799</v>
      </c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R800" s="18"/>
      <c r="CV800" s="18"/>
      <c r="DA800" s="18"/>
      <c r="DL800" s="18"/>
      <c r="DN800" s="18"/>
      <c r="DS800" s="43" t="s">
        <v>397</v>
      </c>
    </row>
    <row r="801" spans="1:123" x14ac:dyDescent="0.25">
      <c r="A801">
        <v>800</v>
      </c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R801" s="18"/>
      <c r="CV801" s="18"/>
      <c r="DA801" s="18"/>
      <c r="DL801" s="18"/>
      <c r="DN801" s="18"/>
      <c r="DS801" s="43" t="s">
        <v>397</v>
      </c>
    </row>
    <row r="802" spans="1:123" x14ac:dyDescent="0.25">
      <c r="A802">
        <v>801</v>
      </c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R802" s="18"/>
      <c r="CV802" s="18"/>
      <c r="DA802" s="18"/>
      <c r="DL802" s="18"/>
      <c r="DN802" s="18"/>
      <c r="DS802" s="43" t="s">
        <v>397</v>
      </c>
    </row>
    <row r="803" spans="1:123" x14ac:dyDescent="0.25">
      <c r="A803">
        <v>802</v>
      </c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R803" s="18"/>
      <c r="CV803" s="18"/>
      <c r="DA803" s="18"/>
      <c r="DL803" s="18"/>
      <c r="DN803" s="18"/>
      <c r="DS803" s="43" t="s">
        <v>397</v>
      </c>
    </row>
    <row r="804" spans="1:123" x14ac:dyDescent="0.25">
      <c r="A804">
        <v>803</v>
      </c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R804" s="18"/>
      <c r="CV804" s="18"/>
      <c r="DA804" s="18"/>
      <c r="DL804" s="18"/>
      <c r="DN804" s="18"/>
      <c r="DS804" s="43" t="s">
        <v>397</v>
      </c>
    </row>
    <row r="805" spans="1:123" x14ac:dyDescent="0.25">
      <c r="A805">
        <v>804</v>
      </c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R805" s="18"/>
      <c r="CV805" s="18"/>
      <c r="DA805" s="18"/>
      <c r="DL805" s="18"/>
      <c r="DN805" s="18"/>
      <c r="DS805" s="43" t="s">
        <v>397</v>
      </c>
    </row>
    <row r="806" spans="1:123" x14ac:dyDescent="0.25">
      <c r="A806">
        <v>805</v>
      </c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R806" s="18"/>
      <c r="CV806" s="18"/>
      <c r="DA806" s="18"/>
      <c r="DL806" s="18"/>
      <c r="DN806" s="18"/>
      <c r="DS806" s="43" t="s">
        <v>397</v>
      </c>
    </row>
    <row r="807" spans="1:123" x14ac:dyDescent="0.25">
      <c r="A807">
        <v>806</v>
      </c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R807" s="18"/>
      <c r="CV807" s="18"/>
      <c r="DA807" s="18"/>
      <c r="DL807" s="18"/>
      <c r="DN807" s="18"/>
      <c r="DS807" s="43" t="s">
        <v>397</v>
      </c>
    </row>
    <row r="808" spans="1:123" x14ac:dyDescent="0.25">
      <c r="A808">
        <v>807</v>
      </c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R808" s="18"/>
      <c r="CV808" s="18"/>
      <c r="DA808" s="18"/>
      <c r="DL808" s="18"/>
      <c r="DN808" s="18"/>
      <c r="DS808" s="43" t="s">
        <v>397</v>
      </c>
    </row>
    <row r="809" spans="1:123" x14ac:dyDescent="0.25">
      <c r="A809">
        <v>808</v>
      </c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R809" s="18"/>
      <c r="CV809" s="18"/>
      <c r="DA809" s="18"/>
      <c r="DL809" s="18"/>
      <c r="DN809" s="18"/>
      <c r="DS809" s="43" t="s">
        <v>397</v>
      </c>
    </row>
    <row r="810" spans="1:123" x14ac:dyDescent="0.25">
      <c r="A810">
        <v>809</v>
      </c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R810" s="18"/>
      <c r="CV810" s="18"/>
      <c r="DA810" s="18"/>
      <c r="DL810" s="18"/>
      <c r="DN810" s="18"/>
      <c r="DS810" s="43" t="s">
        <v>397</v>
      </c>
    </row>
    <row r="811" spans="1:123" x14ac:dyDescent="0.25">
      <c r="A811">
        <v>810</v>
      </c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R811" s="18"/>
      <c r="CV811" s="18"/>
      <c r="DA811" s="18"/>
      <c r="DL811" s="18"/>
      <c r="DN811" s="18"/>
      <c r="DS811" s="43" t="s">
        <v>397</v>
      </c>
    </row>
    <row r="812" spans="1:123" x14ac:dyDescent="0.25">
      <c r="A812">
        <v>811</v>
      </c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R812" s="18"/>
      <c r="CV812" s="18"/>
      <c r="DA812" s="18"/>
      <c r="DL812" s="18"/>
      <c r="DN812" s="18"/>
      <c r="DS812" s="43" t="s">
        <v>397</v>
      </c>
    </row>
    <row r="813" spans="1:123" x14ac:dyDescent="0.25">
      <c r="A813">
        <v>812</v>
      </c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R813" s="18"/>
      <c r="CV813" s="18"/>
      <c r="DA813" s="18"/>
      <c r="DL813" s="18"/>
      <c r="DN813" s="18"/>
      <c r="DS813" s="43" t="s">
        <v>397</v>
      </c>
    </row>
    <row r="814" spans="1:123" x14ac:dyDescent="0.25">
      <c r="A814">
        <v>813</v>
      </c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R814" s="18"/>
      <c r="CV814" s="18"/>
      <c r="DA814" s="18"/>
      <c r="DL814" s="18"/>
      <c r="DN814" s="18"/>
      <c r="DS814" s="43" t="s">
        <v>397</v>
      </c>
    </row>
    <row r="815" spans="1:123" x14ac:dyDescent="0.25">
      <c r="A815">
        <v>814</v>
      </c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R815" s="18"/>
      <c r="CV815" s="18"/>
      <c r="DA815" s="18"/>
      <c r="DL815" s="18"/>
      <c r="DN815" s="18"/>
      <c r="DS815" s="43" t="s">
        <v>397</v>
      </c>
    </row>
    <row r="816" spans="1:123" x14ac:dyDescent="0.25">
      <c r="A816">
        <v>815</v>
      </c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R816" s="18"/>
      <c r="CV816" s="18"/>
      <c r="DA816" s="18"/>
      <c r="DL816" s="18"/>
      <c r="DN816" s="18"/>
      <c r="DS816" s="43" t="s">
        <v>397</v>
      </c>
    </row>
    <row r="817" spans="1:123" x14ac:dyDescent="0.25">
      <c r="A817">
        <v>816</v>
      </c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R817" s="18"/>
      <c r="CV817" s="18"/>
      <c r="DA817" s="18"/>
      <c r="DL817" s="18"/>
      <c r="DN817" s="18"/>
      <c r="DS817" s="43" t="s">
        <v>397</v>
      </c>
    </row>
    <row r="818" spans="1:123" x14ac:dyDescent="0.25">
      <c r="A818">
        <v>817</v>
      </c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R818" s="18"/>
      <c r="CV818" s="18"/>
      <c r="DA818" s="18"/>
      <c r="DL818" s="18"/>
      <c r="DN818" s="18"/>
      <c r="DS818" s="43" t="s">
        <v>397</v>
      </c>
    </row>
    <row r="819" spans="1:123" x14ac:dyDescent="0.25">
      <c r="A819">
        <v>818</v>
      </c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R819" s="18"/>
      <c r="CV819" s="18"/>
      <c r="DA819" s="18"/>
      <c r="DL819" s="18"/>
      <c r="DN819" s="18"/>
      <c r="DS819" s="43" t="s">
        <v>397</v>
      </c>
    </row>
    <row r="820" spans="1:123" x14ac:dyDescent="0.25">
      <c r="A820">
        <v>819</v>
      </c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R820" s="18"/>
      <c r="CV820" s="18"/>
      <c r="DA820" s="18"/>
      <c r="DL820" s="18"/>
      <c r="DN820" s="18"/>
      <c r="DS820" s="43" t="s">
        <v>397</v>
      </c>
    </row>
    <row r="821" spans="1:123" x14ac:dyDescent="0.25">
      <c r="A821">
        <v>820</v>
      </c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R821" s="18"/>
      <c r="CV821" s="18"/>
      <c r="DA821" s="18"/>
      <c r="DL821" s="18"/>
      <c r="DN821" s="18"/>
      <c r="DS821" s="43" t="s">
        <v>397</v>
      </c>
    </row>
    <row r="822" spans="1:123" x14ac:dyDescent="0.25">
      <c r="A822">
        <v>821</v>
      </c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R822" s="18"/>
      <c r="CV822" s="18"/>
      <c r="DA822" s="18"/>
      <c r="DL822" s="18"/>
      <c r="DN822" s="18"/>
      <c r="DS822" s="43" t="s">
        <v>397</v>
      </c>
    </row>
    <row r="823" spans="1:123" x14ac:dyDescent="0.25">
      <c r="A823">
        <v>822</v>
      </c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R823" s="18"/>
      <c r="CV823" s="18"/>
      <c r="DA823" s="18"/>
      <c r="DL823" s="18"/>
      <c r="DN823" s="18"/>
      <c r="DS823" s="43" t="s">
        <v>397</v>
      </c>
    </row>
    <row r="824" spans="1:123" x14ac:dyDescent="0.25">
      <c r="A824">
        <v>823</v>
      </c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R824" s="18"/>
      <c r="CV824" s="18"/>
      <c r="DA824" s="18"/>
      <c r="DL824" s="18"/>
      <c r="DN824" s="18"/>
      <c r="DS824" s="43" t="s">
        <v>397</v>
      </c>
    </row>
    <row r="825" spans="1:123" x14ac:dyDescent="0.25">
      <c r="A825">
        <v>824</v>
      </c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R825" s="18"/>
      <c r="CV825" s="18"/>
      <c r="DA825" s="18"/>
      <c r="DL825" s="18"/>
      <c r="DN825" s="18"/>
      <c r="DS825" s="43" t="s">
        <v>397</v>
      </c>
    </row>
    <row r="826" spans="1:123" x14ac:dyDescent="0.25">
      <c r="A826">
        <v>825</v>
      </c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R826" s="18"/>
      <c r="CV826" s="18"/>
      <c r="DA826" s="18"/>
      <c r="DL826" s="18"/>
      <c r="DN826" s="18"/>
      <c r="DS826" s="43" t="s">
        <v>397</v>
      </c>
    </row>
    <row r="827" spans="1:123" x14ac:dyDescent="0.25">
      <c r="A827">
        <v>826</v>
      </c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R827" s="18"/>
      <c r="CV827" s="18"/>
      <c r="DA827" s="18"/>
      <c r="DL827" s="18"/>
      <c r="DN827" s="18"/>
      <c r="DS827" s="43" t="s">
        <v>397</v>
      </c>
    </row>
    <row r="828" spans="1:123" x14ac:dyDescent="0.25">
      <c r="A828">
        <v>827</v>
      </c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R828" s="18"/>
      <c r="CV828" s="18"/>
      <c r="DA828" s="18"/>
      <c r="DL828" s="18"/>
      <c r="DN828" s="18"/>
      <c r="DS828" s="43" t="s">
        <v>397</v>
      </c>
    </row>
    <row r="829" spans="1:123" x14ac:dyDescent="0.25">
      <c r="A829">
        <v>828</v>
      </c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R829" s="18"/>
      <c r="CV829" s="18"/>
      <c r="DA829" s="18"/>
      <c r="DL829" s="18"/>
      <c r="DN829" s="18"/>
      <c r="DS829" s="43" t="s">
        <v>397</v>
      </c>
    </row>
    <row r="830" spans="1:123" x14ac:dyDescent="0.25">
      <c r="A830">
        <v>829</v>
      </c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R830" s="18"/>
      <c r="CV830" s="18"/>
      <c r="DA830" s="18"/>
      <c r="DL830" s="18"/>
      <c r="DN830" s="18"/>
      <c r="DS830" s="43" t="s">
        <v>397</v>
      </c>
    </row>
    <row r="831" spans="1:123" x14ac:dyDescent="0.25">
      <c r="A831">
        <v>830</v>
      </c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R831" s="18"/>
      <c r="CV831" s="18"/>
      <c r="DA831" s="18"/>
      <c r="DL831" s="18"/>
      <c r="DN831" s="18"/>
      <c r="DS831" s="43" t="s">
        <v>397</v>
      </c>
    </row>
    <row r="832" spans="1:123" x14ac:dyDescent="0.25">
      <c r="A832">
        <v>831</v>
      </c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R832" s="18"/>
      <c r="CV832" s="18"/>
      <c r="DA832" s="18"/>
      <c r="DL832" s="18"/>
      <c r="DN832" s="18"/>
      <c r="DS832" s="43" t="s">
        <v>397</v>
      </c>
    </row>
    <row r="833" spans="1:123" x14ac:dyDescent="0.25">
      <c r="A833">
        <v>832</v>
      </c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R833" s="18"/>
      <c r="CV833" s="18"/>
      <c r="DA833" s="18"/>
      <c r="DL833" s="18"/>
      <c r="DN833" s="18"/>
      <c r="DS833" s="43" t="s">
        <v>397</v>
      </c>
    </row>
    <row r="834" spans="1:123" x14ac:dyDescent="0.25">
      <c r="A834">
        <v>833</v>
      </c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R834" s="18"/>
      <c r="CV834" s="18"/>
      <c r="DA834" s="18"/>
      <c r="DL834" s="18"/>
      <c r="DN834" s="18"/>
      <c r="DS834" s="43" t="s">
        <v>397</v>
      </c>
    </row>
    <row r="835" spans="1:123" x14ac:dyDescent="0.25">
      <c r="A835">
        <v>834</v>
      </c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R835" s="18"/>
      <c r="CV835" s="18"/>
      <c r="DA835" s="18"/>
      <c r="DL835" s="18"/>
      <c r="DN835" s="18"/>
      <c r="DS835" s="43" t="s">
        <v>397</v>
      </c>
    </row>
    <row r="836" spans="1:123" x14ac:dyDescent="0.25">
      <c r="A836">
        <v>835</v>
      </c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R836" s="18"/>
      <c r="CV836" s="18"/>
      <c r="DA836" s="18"/>
      <c r="DL836" s="18"/>
      <c r="DN836" s="18"/>
      <c r="DS836" s="43" t="s">
        <v>397</v>
      </c>
    </row>
    <row r="837" spans="1:123" x14ac:dyDescent="0.25">
      <c r="A837">
        <v>836</v>
      </c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R837" s="18"/>
      <c r="CV837" s="18"/>
      <c r="DA837" s="18"/>
      <c r="DL837" s="18"/>
      <c r="DN837" s="18"/>
      <c r="DS837" s="43" t="s">
        <v>397</v>
      </c>
    </row>
    <row r="838" spans="1:123" x14ac:dyDescent="0.25">
      <c r="A838">
        <v>837</v>
      </c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R838" s="18"/>
      <c r="CV838" s="18"/>
      <c r="DA838" s="18"/>
      <c r="DL838" s="18"/>
      <c r="DN838" s="18"/>
      <c r="DS838" s="43" t="s">
        <v>397</v>
      </c>
    </row>
    <row r="839" spans="1:123" x14ac:dyDescent="0.25">
      <c r="A839">
        <v>838</v>
      </c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R839" s="18"/>
      <c r="CV839" s="18"/>
      <c r="DA839" s="18"/>
      <c r="DL839" s="18"/>
      <c r="DN839" s="18"/>
      <c r="DS839" s="43" t="s">
        <v>397</v>
      </c>
    </row>
    <row r="840" spans="1:123" x14ac:dyDescent="0.25">
      <c r="A840">
        <v>839</v>
      </c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R840" s="18"/>
      <c r="CV840" s="18"/>
      <c r="DA840" s="18"/>
      <c r="DL840" s="18"/>
      <c r="DN840" s="18"/>
      <c r="DS840" s="43" t="s">
        <v>397</v>
      </c>
    </row>
    <row r="841" spans="1:123" x14ac:dyDescent="0.25">
      <c r="A841">
        <v>840</v>
      </c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R841" s="18"/>
      <c r="CV841" s="18"/>
      <c r="DA841" s="18"/>
      <c r="DL841" s="18"/>
      <c r="DN841" s="18"/>
      <c r="DS841" s="43" t="s">
        <v>397</v>
      </c>
    </row>
    <row r="842" spans="1:123" x14ac:dyDescent="0.25">
      <c r="A842">
        <v>841</v>
      </c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R842" s="18"/>
      <c r="CV842" s="18"/>
      <c r="DA842" s="18"/>
      <c r="DL842" s="18"/>
      <c r="DN842" s="18"/>
      <c r="DS842" s="43" t="s">
        <v>397</v>
      </c>
    </row>
    <row r="843" spans="1:123" x14ac:dyDescent="0.25">
      <c r="A843">
        <v>842</v>
      </c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R843" s="18"/>
      <c r="CV843" s="18"/>
      <c r="DA843" s="18"/>
      <c r="DL843" s="18"/>
      <c r="DN843" s="18"/>
      <c r="DS843" s="43" t="s">
        <v>397</v>
      </c>
    </row>
    <row r="844" spans="1:123" x14ac:dyDescent="0.25">
      <c r="A844">
        <v>843</v>
      </c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R844" s="18"/>
      <c r="CV844" s="18"/>
      <c r="DA844" s="18"/>
      <c r="DL844" s="18"/>
      <c r="DN844" s="18"/>
      <c r="DS844" s="43" t="s">
        <v>397</v>
      </c>
    </row>
    <row r="845" spans="1:123" x14ac:dyDescent="0.25">
      <c r="A845">
        <v>844</v>
      </c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R845" s="18"/>
      <c r="CV845" s="18"/>
      <c r="DA845" s="18"/>
      <c r="DL845" s="18"/>
      <c r="DN845" s="18"/>
      <c r="DS845" s="43" t="s">
        <v>397</v>
      </c>
    </row>
    <row r="846" spans="1:123" x14ac:dyDescent="0.25">
      <c r="A846">
        <v>845</v>
      </c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R846" s="18"/>
      <c r="CV846" s="18"/>
      <c r="DA846" s="18"/>
      <c r="DL846" s="18"/>
      <c r="DN846" s="18"/>
      <c r="DS846" s="43" t="s">
        <v>397</v>
      </c>
    </row>
    <row r="847" spans="1:123" x14ac:dyDescent="0.25">
      <c r="A847">
        <v>846</v>
      </c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R847" s="18"/>
      <c r="CV847" s="18"/>
      <c r="DA847" s="18"/>
      <c r="DL847" s="18"/>
      <c r="DN847" s="18"/>
      <c r="DS847" s="43" t="s">
        <v>397</v>
      </c>
    </row>
    <row r="848" spans="1:123" x14ac:dyDescent="0.25">
      <c r="A848">
        <v>847</v>
      </c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R848" s="18"/>
      <c r="CV848" s="18"/>
      <c r="DA848" s="18"/>
      <c r="DL848" s="18"/>
      <c r="DN848" s="18"/>
      <c r="DS848" s="43" t="s">
        <v>397</v>
      </c>
    </row>
    <row r="849" spans="1:123" x14ac:dyDescent="0.25">
      <c r="A849">
        <v>848</v>
      </c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R849" s="18"/>
      <c r="CV849" s="18"/>
      <c r="DA849" s="18"/>
      <c r="DL849" s="18"/>
      <c r="DN849" s="18"/>
      <c r="DS849" s="43" t="s">
        <v>397</v>
      </c>
    </row>
    <row r="850" spans="1:123" x14ac:dyDescent="0.25">
      <c r="A850">
        <v>849</v>
      </c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R850" s="18"/>
      <c r="CV850" s="18"/>
      <c r="DA850" s="18"/>
      <c r="DL850" s="18"/>
      <c r="DN850" s="18"/>
      <c r="DS850" s="43" t="s">
        <v>397</v>
      </c>
    </row>
    <row r="851" spans="1:123" x14ac:dyDescent="0.25">
      <c r="A851">
        <v>850</v>
      </c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R851" s="18"/>
      <c r="CV851" s="18"/>
      <c r="DA851" s="18"/>
      <c r="DL851" s="18"/>
      <c r="DN851" s="18"/>
      <c r="DS851" s="43" t="s">
        <v>397</v>
      </c>
    </row>
    <row r="852" spans="1:123" x14ac:dyDescent="0.25">
      <c r="A852">
        <v>851</v>
      </c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R852" s="18"/>
      <c r="CV852" s="18"/>
      <c r="DA852" s="18"/>
      <c r="DL852" s="18"/>
      <c r="DN852" s="18"/>
      <c r="DS852" s="43" t="s">
        <v>397</v>
      </c>
    </row>
    <row r="853" spans="1:123" x14ac:dyDescent="0.25">
      <c r="A853">
        <v>852</v>
      </c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R853" s="18"/>
      <c r="CV853" s="18"/>
      <c r="DA853" s="18"/>
      <c r="DL853" s="18"/>
      <c r="DN853" s="18"/>
      <c r="DS853" s="43" t="s">
        <v>397</v>
      </c>
    </row>
    <row r="854" spans="1:123" x14ac:dyDescent="0.25">
      <c r="A854">
        <v>853</v>
      </c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R854" s="18"/>
      <c r="CV854" s="18"/>
      <c r="DA854" s="18"/>
      <c r="DL854" s="18"/>
      <c r="DN854" s="18"/>
      <c r="DS854" s="43" t="s">
        <v>397</v>
      </c>
    </row>
    <row r="855" spans="1:123" x14ac:dyDescent="0.25">
      <c r="A855">
        <v>854</v>
      </c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R855" s="18"/>
      <c r="CV855" s="18"/>
      <c r="DA855" s="18"/>
      <c r="DL855" s="18"/>
      <c r="DN855" s="18"/>
      <c r="DS855" s="43" t="s">
        <v>397</v>
      </c>
    </row>
    <row r="856" spans="1:123" x14ac:dyDescent="0.25">
      <c r="A856">
        <v>855</v>
      </c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R856" s="18"/>
      <c r="CV856" s="18"/>
      <c r="DA856" s="18"/>
      <c r="DL856" s="18"/>
      <c r="DN856" s="18"/>
      <c r="DS856" s="43" t="s">
        <v>397</v>
      </c>
    </row>
    <row r="857" spans="1:123" x14ac:dyDescent="0.25">
      <c r="A857">
        <v>856</v>
      </c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R857" s="18"/>
      <c r="CV857" s="18"/>
      <c r="DA857" s="18"/>
      <c r="DL857" s="18"/>
      <c r="DN857" s="18"/>
      <c r="DS857" s="43" t="s">
        <v>397</v>
      </c>
    </row>
    <row r="858" spans="1:123" x14ac:dyDescent="0.25">
      <c r="A858">
        <v>857</v>
      </c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R858" s="18"/>
      <c r="CV858" s="18"/>
      <c r="DA858" s="18"/>
      <c r="DL858" s="18"/>
      <c r="DN858" s="18"/>
      <c r="DS858" s="43" t="s">
        <v>397</v>
      </c>
    </row>
    <row r="859" spans="1:123" x14ac:dyDescent="0.25">
      <c r="A859">
        <v>858</v>
      </c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R859" s="18"/>
      <c r="CV859" s="18"/>
      <c r="DA859" s="18"/>
      <c r="DL859" s="18"/>
      <c r="DN859" s="18"/>
      <c r="DS859" s="43" t="s">
        <v>397</v>
      </c>
    </row>
    <row r="860" spans="1:123" x14ac:dyDescent="0.25">
      <c r="A860">
        <v>859</v>
      </c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R860" s="18"/>
      <c r="CV860" s="18"/>
      <c r="DA860" s="18"/>
      <c r="DL860" s="18"/>
      <c r="DN860" s="18"/>
      <c r="DS860" s="43" t="s">
        <v>397</v>
      </c>
    </row>
    <row r="861" spans="1:123" x14ac:dyDescent="0.25">
      <c r="A861">
        <v>860</v>
      </c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R861" s="18"/>
      <c r="CV861" s="18"/>
      <c r="DA861" s="18"/>
      <c r="DL861" s="18"/>
      <c r="DN861" s="18"/>
      <c r="DS861" s="43" t="s">
        <v>397</v>
      </c>
    </row>
    <row r="862" spans="1:123" x14ac:dyDescent="0.25">
      <c r="A862">
        <v>861</v>
      </c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R862" s="18"/>
      <c r="CV862" s="18"/>
      <c r="DA862" s="18"/>
      <c r="DL862" s="18"/>
      <c r="DN862" s="18"/>
      <c r="DS862" s="43" t="s">
        <v>397</v>
      </c>
    </row>
    <row r="863" spans="1:123" x14ac:dyDescent="0.25">
      <c r="A863">
        <v>862</v>
      </c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R863" s="18"/>
      <c r="CV863" s="18"/>
      <c r="DA863" s="18"/>
      <c r="DL863" s="18"/>
      <c r="DN863" s="18"/>
      <c r="DS863" s="43" t="s">
        <v>397</v>
      </c>
    </row>
    <row r="864" spans="1:123" x14ac:dyDescent="0.25">
      <c r="A864">
        <v>863</v>
      </c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R864" s="18"/>
      <c r="CV864" s="18"/>
      <c r="DA864" s="18"/>
      <c r="DL864" s="18"/>
      <c r="DN864" s="18"/>
      <c r="DS864" s="43" t="s">
        <v>397</v>
      </c>
    </row>
    <row r="865" spans="1:123" x14ac:dyDescent="0.25">
      <c r="A865">
        <v>864</v>
      </c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R865" s="18"/>
      <c r="CV865" s="18"/>
      <c r="DA865" s="18"/>
      <c r="DL865" s="18"/>
      <c r="DN865" s="18"/>
      <c r="DS865" s="43" t="s">
        <v>397</v>
      </c>
    </row>
    <row r="866" spans="1:123" x14ac:dyDescent="0.25">
      <c r="A866">
        <v>865</v>
      </c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R866" s="18"/>
      <c r="CV866" s="18"/>
      <c r="DA866" s="18"/>
      <c r="DL866" s="18"/>
      <c r="DN866" s="18"/>
      <c r="DS866" s="43" t="s">
        <v>397</v>
      </c>
    </row>
    <row r="867" spans="1:123" x14ac:dyDescent="0.25">
      <c r="A867">
        <v>866</v>
      </c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R867" s="18"/>
      <c r="CV867" s="18"/>
      <c r="DA867" s="18"/>
      <c r="DL867" s="18"/>
      <c r="DN867" s="18"/>
      <c r="DS867" s="43" t="s">
        <v>397</v>
      </c>
    </row>
    <row r="868" spans="1:123" x14ac:dyDescent="0.25">
      <c r="A868">
        <v>867</v>
      </c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R868" s="18"/>
      <c r="CV868" s="18"/>
      <c r="DA868" s="18"/>
      <c r="DL868" s="18"/>
      <c r="DN868" s="18"/>
      <c r="DS868" s="43" t="s">
        <v>397</v>
      </c>
    </row>
    <row r="869" spans="1:123" x14ac:dyDescent="0.25">
      <c r="A869">
        <v>868</v>
      </c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R869" s="18"/>
      <c r="CV869" s="18"/>
      <c r="DA869" s="18"/>
      <c r="DL869" s="18"/>
      <c r="DN869" s="18"/>
      <c r="DS869" s="43" t="s">
        <v>397</v>
      </c>
    </row>
    <row r="870" spans="1:123" x14ac:dyDescent="0.25">
      <c r="A870">
        <v>869</v>
      </c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R870" s="18"/>
      <c r="CV870" s="18"/>
      <c r="DA870" s="18"/>
      <c r="DL870" s="18"/>
      <c r="DN870" s="18"/>
      <c r="DS870" s="43" t="s">
        <v>397</v>
      </c>
    </row>
    <row r="871" spans="1:123" x14ac:dyDescent="0.25">
      <c r="A871">
        <v>870</v>
      </c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R871" s="18"/>
      <c r="CV871" s="18"/>
      <c r="DA871" s="18"/>
      <c r="DL871" s="18"/>
      <c r="DN871" s="18"/>
      <c r="DS871" s="43" t="s">
        <v>397</v>
      </c>
    </row>
    <row r="872" spans="1:123" x14ac:dyDescent="0.25">
      <c r="A872">
        <v>871</v>
      </c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R872" s="18"/>
      <c r="CV872" s="18"/>
      <c r="DA872" s="18"/>
      <c r="DL872" s="18"/>
      <c r="DN872" s="18"/>
      <c r="DS872" s="43" t="s">
        <v>397</v>
      </c>
    </row>
    <row r="873" spans="1:123" x14ac:dyDescent="0.25">
      <c r="A873">
        <v>872</v>
      </c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R873" s="18"/>
      <c r="CV873" s="18"/>
      <c r="DA873" s="18"/>
      <c r="DL873" s="18"/>
      <c r="DN873" s="18"/>
      <c r="DS873" s="43" t="s">
        <v>397</v>
      </c>
    </row>
    <row r="874" spans="1:123" x14ac:dyDescent="0.25">
      <c r="A874">
        <v>873</v>
      </c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R874" s="18"/>
      <c r="CV874" s="18"/>
      <c r="DA874" s="18"/>
      <c r="DL874" s="18"/>
      <c r="DN874" s="18"/>
      <c r="DS874" s="43" t="s">
        <v>397</v>
      </c>
    </row>
    <row r="875" spans="1:123" x14ac:dyDescent="0.25">
      <c r="A875">
        <v>874</v>
      </c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R875" s="18"/>
      <c r="CV875" s="18"/>
      <c r="DA875" s="18"/>
      <c r="DL875" s="18"/>
      <c r="DN875" s="18"/>
      <c r="DS875" s="43" t="s">
        <v>397</v>
      </c>
    </row>
    <row r="876" spans="1:123" x14ac:dyDescent="0.25">
      <c r="A876">
        <v>875</v>
      </c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R876" s="18"/>
      <c r="CV876" s="18"/>
      <c r="DA876" s="18"/>
      <c r="DL876" s="18"/>
      <c r="DN876" s="18"/>
      <c r="DS876" s="43" t="s">
        <v>397</v>
      </c>
    </row>
    <row r="877" spans="1:123" x14ac:dyDescent="0.25">
      <c r="A877">
        <v>876</v>
      </c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R877" s="18"/>
      <c r="CV877" s="18"/>
      <c r="DA877" s="18"/>
      <c r="DL877" s="18"/>
      <c r="DN877" s="18"/>
      <c r="DS877" s="43" t="s">
        <v>397</v>
      </c>
    </row>
    <row r="878" spans="1:123" x14ac:dyDescent="0.25">
      <c r="A878">
        <v>877</v>
      </c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R878" s="18"/>
      <c r="CV878" s="18"/>
      <c r="DA878" s="18"/>
      <c r="DL878" s="18"/>
      <c r="DN878" s="18"/>
      <c r="DS878" s="43" t="s">
        <v>397</v>
      </c>
    </row>
    <row r="879" spans="1:123" x14ac:dyDescent="0.25">
      <c r="A879">
        <v>878</v>
      </c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R879" s="18"/>
      <c r="CV879" s="18"/>
      <c r="DA879" s="18"/>
      <c r="DL879" s="18"/>
      <c r="DN879" s="18"/>
      <c r="DS879" s="43" t="s">
        <v>397</v>
      </c>
    </row>
    <row r="880" spans="1:123" x14ac:dyDescent="0.25">
      <c r="A880">
        <v>879</v>
      </c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R880" s="18"/>
      <c r="CV880" s="18"/>
      <c r="DA880" s="18"/>
      <c r="DL880" s="18"/>
      <c r="DN880" s="18"/>
      <c r="DS880" s="43" t="s">
        <v>397</v>
      </c>
    </row>
    <row r="881" spans="1:123" x14ac:dyDescent="0.25">
      <c r="A881">
        <v>880</v>
      </c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R881" s="18"/>
      <c r="CV881" s="18"/>
      <c r="DA881" s="18"/>
      <c r="DL881" s="18"/>
      <c r="DN881" s="18"/>
      <c r="DS881" s="43" t="s">
        <v>397</v>
      </c>
    </row>
    <row r="882" spans="1:123" x14ac:dyDescent="0.25">
      <c r="A882">
        <v>881</v>
      </c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R882" s="18"/>
      <c r="CV882" s="18"/>
      <c r="DA882" s="18"/>
      <c r="DL882" s="18"/>
      <c r="DN882" s="18"/>
      <c r="DS882" s="43" t="s">
        <v>397</v>
      </c>
    </row>
    <row r="883" spans="1:123" x14ac:dyDescent="0.25">
      <c r="A883">
        <v>882</v>
      </c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R883" s="18"/>
      <c r="CV883" s="18"/>
      <c r="DA883" s="18"/>
      <c r="DL883" s="18"/>
      <c r="DN883" s="18"/>
      <c r="DS883" s="43" t="s">
        <v>397</v>
      </c>
    </row>
    <row r="884" spans="1:123" x14ac:dyDescent="0.25">
      <c r="A884">
        <v>883</v>
      </c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R884" s="18"/>
      <c r="CV884" s="18"/>
      <c r="DA884" s="18"/>
      <c r="DL884" s="18"/>
      <c r="DN884" s="18"/>
      <c r="DS884" s="43" t="s">
        <v>397</v>
      </c>
    </row>
    <row r="885" spans="1:123" x14ac:dyDescent="0.25">
      <c r="A885">
        <v>884</v>
      </c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R885" s="18"/>
      <c r="CV885" s="18"/>
      <c r="DA885" s="18"/>
      <c r="DL885" s="18"/>
      <c r="DN885" s="18"/>
      <c r="DS885" s="43" t="s">
        <v>397</v>
      </c>
    </row>
    <row r="886" spans="1:123" x14ac:dyDescent="0.25">
      <c r="A886">
        <v>885</v>
      </c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R886" s="18"/>
      <c r="CV886" s="18"/>
      <c r="DA886" s="18"/>
      <c r="DL886" s="18"/>
      <c r="DN886" s="18"/>
      <c r="DS886" s="43" t="s">
        <v>397</v>
      </c>
    </row>
    <row r="887" spans="1:123" x14ac:dyDescent="0.25">
      <c r="A887">
        <v>886</v>
      </c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R887" s="18"/>
      <c r="CV887" s="18"/>
      <c r="DA887" s="18"/>
      <c r="DL887" s="18"/>
      <c r="DN887" s="18"/>
      <c r="DS887" s="43" t="s">
        <v>397</v>
      </c>
    </row>
    <row r="888" spans="1:123" x14ac:dyDescent="0.25">
      <c r="A888">
        <v>887</v>
      </c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R888" s="18"/>
      <c r="CV888" s="18"/>
      <c r="DA888" s="18"/>
      <c r="DL888" s="18"/>
      <c r="DN888" s="18"/>
      <c r="DS888" s="43" t="s">
        <v>397</v>
      </c>
    </row>
    <row r="889" spans="1:123" x14ac:dyDescent="0.25">
      <c r="A889">
        <v>888</v>
      </c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R889" s="18"/>
      <c r="CV889" s="18"/>
      <c r="DA889" s="18"/>
      <c r="DL889" s="18"/>
      <c r="DN889" s="18"/>
      <c r="DS889" s="43" t="s">
        <v>397</v>
      </c>
    </row>
    <row r="890" spans="1:123" x14ac:dyDescent="0.25">
      <c r="A890">
        <v>889</v>
      </c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R890" s="18"/>
      <c r="CV890" s="18"/>
      <c r="DA890" s="18"/>
      <c r="DL890" s="18"/>
      <c r="DN890" s="18"/>
      <c r="DS890" s="43" t="s">
        <v>397</v>
      </c>
    </row>
    <row r="891" spans="1:123" x14ac:dyDescent="0.25">
      <c r="A891">
        <v>890</v>
      </c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R891" s="18"/>
      <c r="CV891" s="18"/>
      <c r="DA891" s="18"/>
      <c r="DL891" s="18"/>
      <c r="DN891" s="18"/>
      <c r="DS891" s="43" t="s">
        <v>397</v>
      </c>
    </row>
    <row r="892" spans="1:123" x14ac:dyDescent="0.25">
      <c r="A892">
        <v>891</v>
      </c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R892" s="18"/>
      <c r="CV892" s="18"/>
      <c r="DA892" s="18"/>
      <c r="DL892" s="18"/>
      <c r="DN892" s="18"/>
      <c r="DS892" s="43" t="s">
        <v>397</v>
      </c>
    </row>
    <row r="893" spans="1:123" x14ac:dyDescent="0.25">
      <c r="A893">
        <v>892</v>
      </c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R893" s="18"/>
      <c r="CV893" s="18"/>
      <c r="DA893" s="18"/>
      <c r="DL893" s="18"/>
      <c r="DN893" s="18"/>
      <c r="DS893" s="43" t="s">
        <v>397</v>
      </c>
    </row>
    <row r="894" spans="1:123" x14ac:dyDescent="0.25">
      <c r="A894">
        <v>893</v>
      </c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R894" s="18"/>
      <c r="CV894" s="18"/>
      <c r="DA894" s="18"/>
      <c r="DL894" s="18"/>
      <c r="DN894" s="18"/>
      <c r="DS894" s="43" t="s">
        <v>397</v>
      </c>
    </row>
    <row r="895" spans="1:123" x14ac:dyDescent="0.25">
      <c r="A895">
        <v>894</v>
      </c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R895" s="18"/>
      <c r="CV895" s="18"/>
      <c r="DA895" s="18"/>
      <c r="DL895" s="18"/>
      <c r="DN895" s="18"/>
      <c r="DS895" s="43" t="s">
        <v>397</v>
      </c>
    </row>
    <row r="896" spans="1:123" x14ac:dyDescent="0.25">
      <c r="A896">
        <v>895</v>
      </c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R896" s="18"/>
      <c r="CV896" s="18"/>
      <c r="DA896" s="18"/>
      <c r="DL896" s="18"/>
      <c r="DN896" s="18"/>
      <c r="DS896" s="43" t="s">
        <v>397</v>
      </c>
    </row>
    <row r="897" spans="1:123" x14ac:dyDescent="0.25">
      <c r="A897">
        <v>896</v>
      </c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R897" s="18"/>
      <c r="CV897" s="18"/>
      <c r="DA897" s="18"/>
      <c r="DL897" s="18"/>
      <c r="DN897" s="18"/>
      <c r="DS897" s="43" t="s">
        <v>397</v>
      </c>
    </row>
    <row r="898" spans="1:123" x14ac:dyDescent="0.25">
      <c r="A898">
        <v>897</v>
      </c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R898" s="18"/>
      <c r="CV898" s="18"/>
      <c r="DA898" s="18"/>
      <c r="DL898" s="18"/>
      <c r="DN898" s="18"/>
      <c r="DS898" s="43" t="s">
        <v>397</v>
      </c>
    </row>
    <row r="899" spans="1:123" x14ac:dyDescent="0.25">
      <c r="A899">
        <v>898</v>
      </c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R899" s="18"/>
      <c r="CV899" s="18"/>
      <c r="DA899" s="18"/>
      <c r="DL899" s="18"/>
      <c r="DN899" s="18"/>
      <c r="DS899" s="43" t="s">
        <v>397</v>
      </c>
    </row>
    <row r="900" spans="1:123" x14ac:dyDescent="0.25">
      <c r="A900">
        <v>899</v>
      </c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R900" s="18"/>
      <c r="CV900" s="18"/>
      <c r="DA900" s="18"/>
      <c r="DL900" s="18"/>
      <c r="DN900" s="18"/>
      <c r="DS900" s="43" t="s">
        <v>397</v>
      </c>
    </row>
    <row r="901" spans="1:123" x14ac:dyDescent="0.25">
      <c r="A901">
        <v>900</v>
      </c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R901" s="18"/>
      <c r="CV901" s="18"/>
      <c r="DA901" s="18"/>
      <c r="DL901" s="18"/>
      <c r="DN901" s="18"/>
      <c r="DS901" s="43" t="s">
        <v>397</v>
      </c>
    </row>
    <row r="902" spans="1:123" x14ac:dyDescent="0.25">
      <c r="A902">
        <v>901</v>
      </c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R902" s="18"/>
      <c r="CV902" s="18"/>
      <c r="DA902" s="18"/>
      <c r="DL902" s="18"/>
      <c r="DN902" s="18"/>
      <c r="DS902" s="43" t="s">
        <v>397</v>
      </c>
    </row>
    <row r="903" spans="1:123" x14ac:dyDescent="0.25">
      <c r="A903">
        <v>902</v>
      </c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R903" s="18"/>
      <c r="CV903" s="18"/>
      <c r="DA903" s="18"/>
      <c r="DL903" s="18"/>
      <c r="DN903" s="18"/>
      <c r="DS903" s="43" t="s">
        <v>397</v>
      </c>
    </row>
    <row r="904" spans="1:123" x14ac:dyDescent="0.25">
      <c r="A904">
        <v>903</v>
      </c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R904" s="18"/>
      <c r="CV904" s="18"/>
      <c r="DA904" s="18"/>
      <c r="DL904" s="18"/>
      <c r="DN904" s="18"/>
      <c r="DS904" s="43" t="s">
        <v>397</v>
      </c>
    </row>
    <row r="905" spans="1:123" x14ac:dyDescent="0.25">
      <c r="A905">
        <v>904</v>
      </c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R905" s="18"/>
      <c r="CV905" s="18"/>
      <c r="DA905" s="18"/>
      <c r="DL905" s="18"/>
      <c r="DN905" s="18"/>
      <c r="DS905" s="43" t="s">
        <v>397</v>
      </c>
    </row>
    <row r="906" spans="1:123" x14ac:dyDescent="0.25">
      <c r="A906">
        <v>905</v>
      </c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R906" s="18"/>
      <c r="CV906" s="18"/>
      <c r="DA906" s="18"/>
      <c r="DL906" s="18"/>
      <c r="DN906" s="18"/>
      <c r="DS906" s="43" t="s">
        <v>397</v>
      </c>
    </row>
    <row r="907" spans="1:123" x14ac:dyDescent="0.25">
      <c r="A907">
        <v>906</v>
      </c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R907" s="18"/>
      <c r="CV907" s="18"/>
      <c r="DA907" s="18"/>
      <c r="DL907" s="18"/>
      <c r="DN907" s="18"/>
      <c r="DS907" s="43" t="s">
        <v>397</v>
      </c>
    </row>
    <row r="908" spans="1:123" x14ac:dyDescent="0.25">
      <c r="A908">
        <v>907</v>
      </c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R908" s="18"/>
      <c r="CV908" s="18"/>
      <c r="DA908" s="18"/>
      <c r="DL908" s="18"/>
      <c r="DN908" s="18"/>
      <c r="DS908" s="43" t="s">
        <v>397</v>
      </c>
    </row>
    <row r="909" spans="1:123" x14ac:dyDescent="0.25">
      <c r="A909">
        <v>908</v>
      </c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R909" s="18"/>
      <c r="CV909" s="18"/>
      <c r="DA909" s="18"/>
      <c r="DL909" s="18"/>
      <c r="DN909" s="18"/>
      <c r="DS909" s="43" t="s">
        <v>397</v>
      </c>
    </row>
    <row r="910" spans="1:123" x14ac:dyDescent="0.25">
      <c r="A910">
        <v>909</v>
      </c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R910" s="18"/>
      <c r="CV910" s="18"/>
      <c r="DA910" s="18"/>
      <c r="DL910" s="18"/>
      <c r="DN910" s="18"/>
      <c r="DS910" s="43" t="s">
        <v>397</v>
      </c>
    </row>
    <row r="911" spans="1:123" x14ac:dyDescent="0.25">
      <c r="A911">
        <v>910</v>
      </c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R911" s="18"/>
      <c r="CV911" s="18"/>
      <c r="DA911" s="18"/>
      <c r="DL911" s="18"/>
      <c r="DN911" s="18"/>
      <c r="DS911" s="43" t="s">
        <v>397</v>
      </c>
    </row>
    <row r="912" spans="1:123" x14ac:dyDescent="0.25">
      <c r="A912">
        <v>911</v>
      </c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R912" s="18"/>
      <c r="CV912" s="18"/>
      <c r="DA912" s="18"/>
      <c r="DL912" s="18"/>
      <c r="DN912" s="18"/>
      <c r="DS912" s="43" t="s">
        <v>397</v>
      </c>
    </row>
    <row r="913" spans="1:123" x14ac:dyDescent="0.25">
      <c r="A913">
        <v>912</v>
      </c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R913" s="18"/>
      <c r="CV913" s="18"/>
      <c r="DA913" s="18"/>
      <c r="DL913" s="18"/>
      <c r="DN913" s="18"/>
      <c r="DS913" s="43" t="s">
        <v>397</v>
      </c>
    </row>
    <row r="914" spans="1:123" x14ac:dyDescent="0.25">
      <c r="A914">
        <v>913</v>
      </c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R914" s="18"/>
      <c r="CV914" s="18"/>
      <c r="DA914" s="18"/>
      <c r="DL914" s="18"/>
      <c r="DN914" s="18"/>
      <c r="DS914" s="43" t="s">
        <v>397</v>
      </c>
    </row>
    <row r="915" spans="1:123" x14ac:dyDescent="0.25">
      <c r="A915">
        <v>914</v>
      </c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R915" s="18"/>
      <c r="CV915" s="18"/>
      <c r="DA915" s="18"/>
      <c r="DL915" s="18"/>
      <c r="DN915" s="18"/>
      <c r="DS915" s="43" t="s">
        <v>397</v>
      </c>
    </row>
    <row r="916" spans="1:123" x14ac:dyDescent="0.25">
      <c r="A916">
        <v>915</v>
      </c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R916" s="18"/>
      <c r="CV916" s="18"/>
      <c r="DA916" s="18"/>
      <c r="DL916" s="18"/>
      <c r="DN916" s="18"/>
      <c r="DS916" s="43" t="s">
        <v>397</v>
      </c>
    </row>
    <row r="917" spans="1:123" x14ac:dyDescent="0.25">
      <c r="A917">
        <v>916</v>
      </c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R917" s="18"/>
      <c r="CV917" s="18"/>
      <c r="DA917" s="18"/>
      <c r="DL917" s="18"/>
      <c r="DN917" s="18"/>
      <c r="DS917" s="43" t="s">
        <v>397</v>
      </c>
    </row>
    <row r="918" spans="1:123" x14ac:dyDescent="0.25">
      <c r="A918">
        <v>917</v>
      </c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R918" s="18"/>
      <c r="CV918" s="18"/>
      <c r="DA918" s="18"/>
      <c r="DL918" s="18"/>
      <c r="DN918" s="18"/>
      <c r="DS918" s="43" t="s">
        <v>397</v>
      </c>
    </row>
    <row r="919" spans="1:123" x14ac:dyDescent="0.25">
      <c r="A919">
        <v>918</v>
      </c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R919" s="18"/>
      <c r="CV919" s="18"/>
      <c r="DA919" s="18"/>
      <c r="DL919" s="18"/>
      <c r="DN919" s="18"/>
      <c r="DS919" s="43" t="s">
        <v>397</v>
      </c>
    </row>
    <row r="920" spans="1:123" x14ac:dyDescent="0.25">
      <c r="A920">
        <v>919</v>
      </c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R920" s="18"/>
      <c r="CV920" s="18"/>
      <c r="DA920" s="18"/>
      <c r="DL920" s="18"/>
      <c r="DN920" s="18"/>
      <c r="DS920" s="43" t="s">
        <v>397</v>
      </c>
    </row>
    <row r="921" spans="1:123" x14ac:dyDescent="0.25">
      <c r="A921">
        <v>920</v>
      </c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R921" s="18"/>
      <c r="CV921" s="18"/>
      <c r="DA921" s="18"/>
      <c r="DL921" s="18"/>
      <c r="DN921" s="18"/>
      <c r="DS921" s="43" t="s">
        <v>397</v>
      </c>
    </row>
    <row r="922" spans="1:123" x14ac:dyDescent="0.25">
      <c r="A922">
        <v>921</v>
      </c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R922" s="18"/>
      <c r="CV922" s="18"/>
      <c r="DA922" s="18"/>
      <c r="DL922" s="18"/>
      <c r="DN922" s="18"/>
      <c r="DS922" s="43" t="s">
        <v>397</v>
      </c>
    </row>
    <row r="923" spans="1:123" x14ac:dyDescent="0.25">
      <c r="A923">
        <v>922</v>
      </c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R923" s="18"/>
      <c r="CV923" s="18"/>
      <c r="DA923" s="18"/>
      <c r="DL923" s="18"/>
      <c r="DN923" s="18"/>
      <c r="DS923" s="43" t="s">
        <v>397</v>
      </c>
    </row>
    <row r="924" spans="1:123" x14ac:dyDescent="0.25">
      <c r="A924">
        <v>923</v>
      </c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R924" s="18"/>
      <c r="CV924" s="18"/>
      <c r="DA924" s="18"/>
      <c r="DL924" s="18"/>
      <c r="DN924" s="18"/>
      <c r="DS924" s="43" t="s">
        <v>397</v>
      </c>
    </row>
    <row r="925" spans="1:123" x14ac:dyDescent="0.25">
      <c r="A925">
        <v>924</v>
      </c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R925" s="18"/>
      <c r="CV925" s="18"/>
      <c r="DA925" s="18"/>
      <c r="DL925" s="18"/>
      <c r="DN925" s="18"/>
      <c r="DS925" s="43" t="s">
        <v>397</v>
      </c>
    </row>
    <row r="926" spans="1:123" x14ac:dyDescent="0.25">
      <c r="A926">
        <v>925</v>
      </c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R926" s="18"/>
      <c r="CV926" s="18"/>
      <c r="DA926" s="18"/>
      <c r="DL926" s="18"/>
      <c r="DN926" s="18"/>
      <c r="DS926" s="43" t="s">
        <v>397</v>
      </c>
    </row>
    <row r="927" spans="1:123" x14ac:dyDescent="0.25">
      <c r="A927">
        <v>926</v>
      </c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R927" s="18"/>
      <c r="CV927" s="18"/>
      <c r="DA927" s="18"/>
      <c r="DL927" s="18"/>
      <c r="DN927" s="18"/>
      <c r="DS927" s="43" t="s">
        <v>397</v>
      </c>
    </row>
    <row r="928" spans="1:123" x14ac:dyDescent="0.25">
      <c r="A928">
        <v>927</v>
      </c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R928" s="18"/>
      <c r="CV928" s="18"/>
      <c r="DA928" s="18"/>
      <c r="DL928" s="18"/>
      <c r="DN928" s="18"/>
      <c r="DS928" s="43" t="s">
        <v>397</v>
      </c>
    </row>
    <row r="929" spans="1:123" x14ac:dyDescent="0.25">
      <c r="A929">
        <v>928</v>
      </c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R929" s="18"/>
      <c r="CV929" s="18"/>
      <c r="DA929" s="18"/>
      <c r="DL929" s="18"/>
      <c r="DN929" s="18"/>
      <c r="DS929" s="43" t="s">
        <v>397</v>
      </c>
    </row>
    <row r="930" spans="1:123" x14ac:dyDescent="0.25">
      <c r="A930">
        <v>929</v>
      </c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R930" s="18"/>
      <c r="CV930" s="18"/>
      <c r="DA930" s="18"/>
      <c r="DL930" s="18"/>
      <c r="DN930" s="18"/>
      <c r="DS930" s="43" t="s">
        <v>397</v>
      </c>
    </row>
    <row r="931" spans="1:123" x14ac:dyDescent="0.25">
      <c r="A931">
        <v>930</v>
      </c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R931" s="18"/>
      <c r="CV931" s="18"/>
      <c r="DA931" s="18"/>
      <c r="DL931" s="18"/>
      <c r="DN931" s="18"/>
      <c r="DS931" s="43" t="s">
        <v>397</v>
      </c>
    </row>
    <row r="932" spans="1:123" x14ac:dyDescent="0.25">
      <c r="A932">
        <v>931</v>
      </c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R932" s="18"/>
      <c r="CV932" s="18"/>
      <c r="DA932" s="18"/>
      <c r="DL932" s="18"/>
      <c r="DN932" s="18"/>
      <c r="DS932" s="43" t="s">
        <v>397</v>
      </c>
    </row>
    <row r="933" spans="1:123" x14ac:dyDescent="0.25">
      <c r="A933">
        <v>932</v>
      </c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R933" s="18"/>
      <c r="CV933" s="18"/>
      <c r="DA933" s="18"/>
      <c r="DL933" s="18"/>
      <c r="DN933" s="18"/>
      <c r="DS933" s="43" t="s">
        <v>397</v>
      </c>
    </row>
    <row r="934" spans="1:123" x14ac:dyDescent="0.25">
      <c r="A934">
        <v>933</v>
      </c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R934" s="18"/>
      <c r="CV934" s="18"/>
      <c r="DA934" s="18"/>
      <c r="DL934" s="18"/>
      <c r="DN934" s="18"/>
      <c r="DS934" s="43" t="s">
        <v>397</v>
      </c>
    </row>
    <row r="935" spans="1:123" x14ac:dyDescent="0.25">
      <c r="A935">
        <v>934</v>
      </c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R935" s="18"/>
      <c r="CV935" s="18"/>
      <c r="DA935" s="18"/>
      <c r="DL935" s="18"/>
      <c r="DN935" s="18"/>
      <c r="DS935" s="43" t="s">
        <v>397</v>
      </c>
    </row>
    <row r="936" spans="1:123" x14ac:dyDescent="0.25">
      <c r="A936">
        <v>935</v>
      </c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R936" s="18"/>
      <c r="CV936" s="18"/>
      <c r="DA936" s="18"/>
      <c r="DL936" s="18"/>
      <c r="DN936" s="18"/>
      <c r="DS936" s="43" t="s">
        <v>397</v>
      </c>
    </row>
    <row r="937" spans="1:123" x14ac:dyDescent="0.25">
      <c r="A937">
        <v>936</v>
      </c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R937" s="18"/>
      <c r="CV937" s="18"/>
      <c r="DA937" s="18"/>
      <c r="DL937" s="18"/>
      <c r="DN937" s="18"/>
      <c r="DS937" s="43" t="s">
        <v>397</v>
      </c>
    </row>
    <row r="938" spans="1:123" x14ac:dyDescent="0.25">
      <c r="A938">
        <v>937</v>
      </c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R938" s="18"/>
      <c r="CV938" s="18"/>
      <c r="DA938" s="18"/>
      <c r="DL938" s="18"/>
      <c r="DN938" s="18"/>
      <c r="DS938" s="43" t="s">
        <v>397</v>
      </c>
    </row>
    <row r="939" spans="1:123" x14ac:dyDescent="0.25">
      <c r="A939">
        <v>938</v>
      </c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R939" s="18"/>
      <c r="CV939" s="18"/>
      <c r="DA939" s="18"/>
      <c r="DL939" s="18"/>
      <c r="DN939" s="18"/>
      <c r="DS939" s="43" t="s">
        <v>397</v>
      </c>
    </row>
    <row r="940" spans="1:123" x14ac:dyDescent="0.25">
      <c r="A940">
        <v>939</v>
      </c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R940" s="18"/>
      <c r="CV940" s="18"/>
      <c r="DA940" s="18"/>
      <c r="DL940" s="18"/>
      <c r="DN940" s="18"/>
      <c r="DS940" s="43" t="s">
        <v>397</v>
      </c>
    </row>
    <row r="941" spans="1:123" x14ac:dyDescent="0.25">
      <c r="A941">
        <v>940</v>
      </c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R941" s="18"/>
      <c r="CV941" s="18"/>
      <c r="DA941" s="18"/>
      <c r="DL941" s="18"/>
      <c r="DN941" s="18"/>
      <c r="DS941" s="43" t="s">
        <v>397</v>
      </c>
    </row>
    <row r="942" spans="1:123" x14ac:dyDescent="0.25">
      <c r="A942">
        <v>941</v>
      </c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R942" s="18"/>
      <c r="CV942" s="18"/>
      <c r="DA942" s="18"/>
      <c r="DL942" s="18"/>
      <c r="DN942" s="18"/>
      <c r="DS942" s="43" t="s">
        <v>397</v>
      </c>
    </row>
    <row r="943" spans="1:123" x14ac:dyDescent="0.25">
      <c r="A943">
        <v>942</v>
      </c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R943" s="18"/>
      <c r="CV943" s="18"/>
      <c r="DA943" s="18"/>
      <c r="DL943" s="18"/>
      <c r="DN943" s="18"/>
      <c r="DS943" s="43" t="s">
        <v>397</v>
      </c>
    </row>
    <row r="944" spans="1:123" x14ac:dyDescent="0.25">
      <c r="A944">
        <v>943</v>
      </c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R944" s="18"/>
      <c r="CV944" s="18"/>
      <c r="DA944" s="18"/>
      <c r="DL944" s="18"/>
      <c r="DN944" s="18"/>
      <c r="DS944" s="43" t="s">
        <v>397</v>
      </c>
    </row>
    <row r="945" spans="1:123" x14ac:dyDescent="0.25">
      <c r="A945">
        <v>944</v>
      </c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R945" s="18"/>
      <c r="CV945" s="18"/>
      <c r="DA945" s="18"/>
      <c r="DL945" s="18"/>
      <c r="DN945" s="18"/>
      <c r="DS945" s="43" t="s">
        <v>397</v>
      </c>
    </row>
    <row r="946" spans="1:123" x14ac:dyDescent="0.25">
      <c r="A946">
        <v>945</v>
      </c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R946" s="18"/>
      <c r="CV946" s="18"/>
      <c r="DA946" s="18"/>
      <c r="DL946" s="18"/>
      <c r="DN946" s="18"/>
      <c r="DS946" s="43" t="s">
        <v>397</v>
      </c>
    </row>
    <row r="947" spans="1:123" x14ac:dyDescent="0.25">
      <c r="A947">
        <v>946</v>
      </c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R947" s="18"/>
      <c r="CV947" s="18"/>
      <c r="DA947" s="18"/>
      <c r="DL947" s="18"/>
      <c r="DN947" s="18"/>
      <c r="DS947" s="43" t="s">
        <v>397</v>
      </c>
    </row>
    <row r="948" spans="1:123" x14ac:dyDescent="0.25">
      <c r="A948">
        <v>947</v>
      </c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R948" s="18"/>
      <c r="CV948" s="18"/>
      <c r="DA948" s="18"/>
      <c r="DL948" s="18"/>
      <c r="DN948" s="18"/>
      <c r="DS948" s="43" t="s">
        <v>397</v>
      </c>
    </row>
    <row r="949" spans="1:123" x14ac:dyDescent="0.25">
      <c r="A949">
        <v>948</v>
      </c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R949" s="18"/>
      <c r="CV949" s="18"/>
      <c r="DA949" s="18"/>
      <c r="DL949" s="18"/>
      <c r="DN949" s="18"/>
      <c r="DS949" s="43" t="s">
        <v>397</v>
      </c>
    </row>
    <row r="950" spans="1:123" x14ac:dyDescent="0.25">
      <c r="A950">
        <v>949</v>
      </c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R950" s="18"/>
      <c r="CV950" s="18"/>
      <c r="DA950" s="18"/>
      <c r="DL950" s="18"/>
      <c r="DN950" s="18"/>
      <c r="DS950" s="43" t="s">
        <v>397</v>
      </c>
    </row>
    <row r="951" spans="1:123" x14ac:dyDescent="0.25">
      <c r="A951">
        <v>950</v>
      </c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R951" s="18"/>
      <c r="CV951" s="18"/>
      <c r="DA951" s="18"/>
      <c r="DL951" s="18"/>
      <c r="DN951" s="18"/>
      <c r="DS951" s="43" t="s">
        <v>397</v>
      </c>
    </row>
    <row r="952" spans="1:123" x14ac:dyDescent="0.25">
      <c r="A952">
        <v>951</v>
      </c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R952" s="18"/>
      <c r="CV952" s="18"/>
      <c r="DA952" s="18"/>
      <c r="DL952" s="18"/>
      <c r="DN952" s="18"/>
      <c r="DS952" s="43" t="s">
        <v>397</v>
      </c>
    </row>
    <row r="953" spans="1:123" x14ac:dyDescent="0.25">
      <c r="A953">
        <v>952</v>
      </c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R953" s="18"/>
      <c r="CV953" s="18"/>
      <c r="DA953" s="18"/>
      <c r="DL953" s="18"/>
      <c r="DN953" s="18"/>
      <c r="DS953" s="43" t="s">
        <v>397</v>
      </c>
    </row>
    <row r="954" spans="1:123" x14ac:dyDescent="0.25">
      <c r="A954">
        <v>953</v>
      </c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R954" s="18"/>
      <c r="CV954" s="18"/>
      <c r="DA954" s="18"/>
      <c r="DL954" s="18"/>
      <c r="DN954" s="18"/>
      <c r="DS954" s="43" t="s">
        <v>397</v>
      </c>
    </row>
    <row r="955" spans="1:123" x14ac:dyDescent="0.25">
      <c r="A955">
        <v>954</v>
      </c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R955" s="18"/>
      <c r="CV955" s="18"/>
      <c r="DA955" s="18"/>
      <c r="DL955" s="18"/>
      <c r="DN955" s="18"/>
      <c r="DS955" s="43" t="s">
        <v>397</v>
      </c>
    </row>
    <row r="956" spans="1:123" x14ac:dyDescent="0.25">
      <c r="A956">
        <v>955</v>
      </c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R956" s="18"/>
      <c r="CV956" s="18"/>
      <c r="DA956" s="18"/>
      <c r="DL956" s="18"/>
      <c r="DN956" s="18"/>
      <c r="DS956" s="43" t="s">
        <v>397</v>
      </c>
    </row>
    <row r="957" spans="1:123" x14ac:dyDescent="0.25">
      <c r="A957">
        <v>956</v>
      </c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R957" s="18"/>
      <c r="CV957" s="18"/>
      <c r="DA957" s="18"/>
      <c r="DL957" s="18"/>
      <c r="DN957" s="18"/>
      <c r="DS957" s="43" t="s">
        <v>397</v>
      </c>
    </row>
    <row r="958" spans="1:123" x14ac:dyDescent="0.25">
      <c r="A958">
        <v>957</v>
      </c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R958" s="18"/>
      <c r="CV958" s="18"/>
      <c r="DA958" s="18"/>
      <c r="DL958" s="18"/>
      <c r="DN958" s="18"/>
      <c r="DS958" s="43" t="s">
        <v>397</v>
      </c>
    </row>
    <row r="959" spans="1:123" x14ac:dyDescent="0.25">
      <c r="A959">
        <v>958</v>
      </c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R959" s="18"/>
      <c r="CV959" s="18"/>
      <c r="DA959" s="18"/>
      <c r="DL959" s="18"/>
      <c r="DN959" s="18"/>
      <c r="DS959" s="43" t="s">
        <v>397</v>
      </c>
    </row>
    <row r="960" spans="1:123" x14ac:dyDescent="0.25">
      <c r="A960">
        <v>959</v>
      </c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R960" s="18"/>
      <c r="CV960" s="18"/>
      <c r="DA960" s="18"/>
      <c r="DL960" s="18"/>
      <c r="DN960" s="18"/>
      <c r="DS960" s="43" t="s">
        <v>397</v>
      </c>
    </row>
    <row r="961" spans="1:123" x14ac:dyDescent="0.25">
      <c r="A961">
        <v>960</v>
      </c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R961" s="18"/>
      <c r="CV961" s="18"/>
      <c r="DA961" s="18"/>
      <c r="DL961" s="18"/>
      <c r="DN961" s="18"/>
      <c r="DS961" s="43" t="s">
        <v>397</v>
      </c>
    </row>
    <row r="962" spans="1:123" x14ac:dyDescent="0.25">
      <c r="A962">
        <v>961</v>
      </c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R962" s="18"/>
      <c r="CV962" s="18"/>
      <c r="DA962" s="18"/>
      <c r="DL962" s="18"/>
      <c r="DN962" s="18"/>
      <c r="DS962" s="43" t="s">
        <v>397</v>
      </c>
    </row>
    <row r="963" spans="1:123" x14ac:dyDescent="0.25">
      <c r="A963">
        <v>962</v>
      </c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R963" s="18"/>
      <c r="CV963" s="18"/>
      <c r="DA963" s="18"/>
      <c r="DL963" s="18"/>
      <c r="DN963" s="18"/>
      <c r="DS963" s="43" t="s">
        <v>397</v>
      </c>
    </row>
    <row r="964" spans="1:123" x14ac:dyDescent="0.25">
      <c r="A964">
        <v>963</v>
      </c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R964" s="18"/>
      <c r="CV964" s="18"/>
      <c r="DA964" s="18"/>
      <c r="DL964" s="18"/>
      <c r="DN964" s="18"/>
      <c r="DS964" s="43" t="s">
        <v>397</v>
      </c>
    </row>
    <row r="965" spans="1:123" x14ac:dyDescent="0.25">
      <c r="A965">
        <v>964</v>
      </c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R965" s="18"/>
      <c r="CV965" s="18"/>
      <c r="DA965" s="18"/>
      <c r="DL965" s="18"/>
      <c r="DN965" s="18"/>
      <c r="DS965" s="43" t="s">
        <v>397</v>
      </c>
    </row>
    <row r="966" spans="1:123" x14ac:dyDescent="0.25">
      <c r="A966">
        <v>965</v>
      </c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R966" s="18"/>
      <c r="CV966" s="18"/>
      <c r="DA966" s="18"/>
      <c r="DL966" s="18"/>
      <c r="DN966" s="18"/>
      <c r="DS966" s="43" t="s">
        <v>397</v>
      </c>
    </row>
    <row r="967" spans="1:123" x14ac:dyDescent="0.25">
      <c r="A967">
        <v>966</v>
      </c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R967" s="18"/>
      <c r="CV967" s="18"/>
      <c r="DA967" s="18"/>
      <c r="DL967" s="18"/>
      <c r="DN967" s="18"/>
      <c r="DS967" s="43" t="s">
        <v>397</v>
      </c>
    </row>
    <row r="968" spans="1:123" x14ac:dyDescent="0.25">
      <c r="A968">
        <v>967</v>
      </c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R968" s="18"/>
      <c r="CV968" s="18"/>
      <c r="DA968" s="18"/>
      <c r="DL968" s="18"/>
      <c r="DN968" s="18"/>
      <c r="DS968" s="43" t="s">
        <v>397</v>
      </c>
    </row>
    <row r="969" spans="1:123" x14ac:dyDescent="0.25">
      <c r="A969">
        <v>968</v>
      </c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R969" s="18"/>
      <c r="CV969" s="18"/>
      <c r="DA969" s="18"/>
      <c r="DL969" s="18"/>
      <c r="DN969" s="18"/>
      <c r="DS969" s="43" t="s">
        <v>397</v>
      </c>
    </row>
    <row r="970" spans="1:123" x14ac:dyDescent="0.25">
      <c r="A970">
        <v>969</v>
      </c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R970" s="18"/>
      <c r="CV970" s="18"/>
      <c r="DA970" s="18"/>
      <c r="DL970" s="18"/>
      <c r="DN970" s="18"/>
      <c r="DS970" s="43" t="s">
        <v>397</v>
      </c>
    </row>
    <row r="971" spans="1:123" x14ac:dyDescent="0.25">
      <c r="A971">
        <v>970</v>
      </c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R971" s="18"/>
      <c r="CV971" s="18"/>
      <c r="DA971" s="18"/>
      <c r="DL971" s="18"/>
      <c r="DN971" s="18"/>
      <c r="DS971" s="43" t="s">
        <v>397</v>
      </c>
    </row>
    <row r="972" spans="1:123" x14ac:dyDescent="0.25">
      <c r="A972">
        <v>971</v>
      </c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R972" s="18"/>
      <c r="CV972" s="18"/>
      <c r="DA972" s="18"/>
      <c r="DL972" s="18"/>
      <c r="DN972" s="18"/>
      <c r="DS972" s="43" t="s">
        <v>397</v>
      </c>
    </row>
    <row r="973" spans="1:123" x14ac:dyDescent="0.25">
      <c r="A973">
        <v>972</v>
      </c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R973" s="18"/>
      <c r="CV973" s="18"/>
      <c r="DA973" s="18"/>
      <c r="DL973" s="18"/>
      <c r="DN973" s="18"/>
      <c r="DS973" s="43" t="s">
        <v>397</v>
      </c>
    </row>
    <row r="974" spans="1:123" x14ac:dyDescent="0.25">
      <c r="A974">
        <v>973</v>
      </c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R974" s="18"/>
      <c r="CV974" s="18"/>
      <c r="DA974" s="18"/>
      <c r="DL974" s="18"/>
      <c r="DN974" s="18"/>
      <c r="DS974" s="43" t="s">
        <v>397</v>
      </c>
    </row>
    <row r="975" spans="1:123" x14ac:dyDescent="0.25">
      <c r="A975">
        <v>974</v>
      </c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R975" s="18"/>
      <c r="CV975" s="18"/>
      <c r="DA975" s="18"/>
      <c r="DL975" s="18"/>
      <c r="DN975" s="18"/>
      <c r="DS975" s="43" t="s">
        <v>397</v>
      </c>
    </row>
    <row r="976" spans="1:123" x14ac:dyDescent="0.25">
      <c r="A976">
        <v>975</v>
      </c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R976" s="18"/>
      <c r="CV976" s="18"/>
      <c r="DA976" s="18"/>
      <c r="DL976" s="18"/>
      <c r="DN976" s="18"/>
      <c r="DS976" s="43" t="s">
        <v>397</v>
      </c>
    </row>
    <row r="977" spans="1:123" x14ac:dyDescent="0.25">
      <c r="A977">
        <v>976</v>
      </c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R977" s="18"/>
      <c r="CV977" s="18"/>
      <c r="DA977" s="18"/>
      <c r="DL977" s="18"/>
      <c r="DN977" s="18"/>
      <c r="DS977" s="43" t="s">
        <v>397</v>
      </c>
    </row>
    <row r="978" spans="1:123" x14ac:dyDescent="0.25">
      <c r="A978">
        <v>977</v>
      </c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R978" s="18"/>
      <c r="CV978" s="18"/>
      <c r="DA978" s="18"/>
      <c r="DL978" s="18"/>
      <c r="DN978" s="18"/>
      <c r="DS978" s="43" t="s">
        <v>397</v>
      </c>
    </row>
    <row r="979" spans="1:123" x14ac:dyDescent="0.25">
      <c r="A979">
        <v>978</v>
      </c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R979" s="18"/>
      <c r="CV979" s="18"/>
      <c r="DA979" s="18"/>
      <c r="DL979" s="18"/>
      <c r="DN979" s="18"/>
      <c r="DS979" s="43" t="s">
        <v>397</v>
      </c>
    </row>
    <row r="980" spans="1:123" x14ac:dyDescent="0.25">
      <c r="A980">
        <v>979</v>
      </c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R980" s="18"/>
      <c r="CV980" s="18"/>
      <c r="DA980" s="18"/>
      <c r="DL980" s="18"/>
      <c r="DN980" s="18"/>
      <c r="DS980" s="43" t="s">
        <v>397</v>
      </c>
    </row>
    <row r="981" spans="1:123" x14ac:dyDescent="0.25">
      <c r="A981">
        <v>980</v>
      </c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R981" s="18"/>
      <c r="CV981" s="18"/>
      <c r="DA981" s="18"/>
      <c r="DL981" s="18"/>
      <c r="DN981" s="18"/>
      <c r="DS981" s="43" t="s">
        <v>397</v>
      </c>
    </row>
    <row r="982" spans="1:123" x14ac:dyDescent="0.25">
      <c r="A982">
        <v>981</v>
      </c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R982" s="18"/>
      <c r="CV982" s="18"/>
      <c r="DA982" s="18"/>
      <c r="DL982" s="18"/>
      <c r="DN982" s="18"/>
      <c r="DS982" s="43" t="s">
        <v>397</v>
      </c>
    </row>
    <row r="983" spans="1:123" x14ac:dyDescent="0.25">
      <c r="A983">
        <v>982</v>
      </c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R983" s="18"/>
      <c r="CV983" s="18"/>
      <c r="DA983" s="18"/>
      <c r="DL983" s="18"/>
      <c r="DN983" s="18"/>
      <c r="DS983" s="43" t="s">
        <v>397</v>
      </c>
    </row>
    <row r="984" spans="1:123" x14ac:dyDescent="0.25">
      <c r="A984">
        <v>983</v>
      </c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R984" s="18"/>
      <c r="CV984" s="18"/>
      <c r="DA984" s="18"/>
      <c r="DL984" s="18"/>
      <c r="DN984" s="18"/>
      <c r="DS984" s="43" t="s">
        <v>397</v>
      </c>
    </row>
    <row r="985" spans="1:123" x14ac:dyDescent="0.25">
      <c r="A985">
        <v>984</v>
      </c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R985" s="18"/>
      <c r="CV985" s="18"/>
      <c r="DA985" s="18"/>
      <c r="DL985" s="18"/>
      <c r="DN985" s="18"/>
      <c r="DS985" s="43" t="s">
        <v>397</v>
      </c>
    </row>
    <row r="986" spans="1:123" x14ac:dyDescent="0.25">
      <c r="A986">
        <v>985</v>
      </c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R986" s="18"/>
      <c r="CV986" s="18"/>
      <c r="DA986" s="18"/>
      <c r="DL986" s="18"/>
      <c r="DN986" s="18"/>
      <c r="DS986" s="43" t="s">
        <v>397</v>
      </c>
    </row>
    <row r="987" spans="1:123" x14ac:dyDescent="0.25">
      <c r="A987">
        <v>986</v>
      </c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R987" s="18"/>
      <c r="CV987" s="18"/>
      <c r="DA987" s="18"/>
      <c r="DL987" s="18"/>
      <c r="DN987" s="18"/>
      <c r="DS987" s="43" t="s">
        <v>397</v>
      </c>
    </row>
    <row r="988" spans="1:123" x14ac:dyDescent="0.25">
      <c r="A988">
        <v>987</v>
      </c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R988" s="18"/>
      <c r="CV988" s="18"/>
      <c r="DA988" s="18"/>
      <c r="DL988" s="18"/>
      <c r="DN988" s="18"/>
      <c r="DS988" s="43" t="s">
        <v>397</v>
      </c>
    </row>
    <row r="989" spans="1:123" x14ac:dyDescent="0.25">
      <c r="A989">
        <v>988</v>
      </c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R989" s="18"/>
      <c r="CV989" s="18"/>
      <c r="DA989" s="18"/>
      <c r="DL989" s="18"/>
      <c r="DN989" s="18"/>
      <c r="DS989" s="43" t="s">
        <v>397</v>
      </c>
    </row>
    <row r="990" spans="1:123" x14ac:dyDescent="0.25">
      <c r="A990">
        <v>989</v>
      </c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R990" s="18"/>
      <c r="CV990" s="18"/>
      <c r="DA990" s="18"/>
      <c r="DL990" s="18"/>
      <c r="DN990" s="18"/>
      <c r="DS990" s="43" t="s">
        <v>397</v>
      </c>
    </row>
    <row r="991" spans="1:123" x14ac:dyDescent="0.25">
      <c r="A991">
        <v>990</v>
      </c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R991" s="18"/>
      <c r="CV991" s="18"/>
      <c r="DA991" s="18"/>
      <c r="DL991" s="18"/>
      <c r="DN991" s="18"/>
      <c r="DS991" s="43" t="s">
        <v>397</v>
      </c>
    </row>
    <row r="992" spans="1:123" x14ac:dyDescent="0.25">
      <c r="A992">
        <v>991</v>
      </c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R992" s="18"/>
      <c r="CV992" s="18"/>
      <c r="DA992" s="18"/>
      <c r="DL992" s="18"/>
      <c r="DN992" s="18"/>
      <c r="DS992" s="43" t="s">
        <v>397</v>
      </c>
    </row>
    <row r="993" spans="1:123" x14ac:dyDescent="0.25">
      <c r="A993">
        <v>992</v>
      </c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R993" s="18"/>
      <c r="CV993" s="18"/>
      <c r="DA993" s="18"/>
      <c r="DL993" s="18"/>
      <c r="DN993" s="18"/>
      <c r="DS993" s="43" t="s">
        <v>397</v>
      </c>
    </row>
    <row r="994" spans="1:123" x14ac:dyDescent="0.25">
      <c r="A994">
        <v>993</v>
      </c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R994" s="18"/>
      <c r="CV994" s="18"/>
      <c r="DA994" s="18"/>
      <c r="DL994" s="18"/>
      <c r="DN994" s="18"/>
      <c r="DS994" s="43" t="s">
        <v>397</v>
      </c>
    </row>
    <row r="995" spans="1:123" x14ac:dyDescent="0.25">
      <c r="A995">
        <v>994</v>
      </c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R995" s="18"/>
      <c r="CV995" s="18"/>
      <c r="DA995" s="18"/>
      <c r="DL995" s="18"/>
      <c r="DN995" s="18"/>
      <c r="DS995" s="43" t="s">
        <v>397</v>
      </c>
    </row>
    <row r="996" spans="1:123" x14ac:dyDescent="0.25">
      <c r="A996">
        <v>995</v>
      </c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R996" s="18"/>
      <c r="CV996" s="18"/>
      <c r="DA996" s="18"/>
      <c r="DL996" s="18"/>
      <c r="DN996" s="18"/>
      <c r="DS996" s="43" t="s">
        <v>397</v>
      </c>
    </row>
    <row r="997" spans="1:123" x14ac:dyDescent="0.25">
      <c r="A997">
        <v>996</v>
      </c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R997" s="18"/>
      <c r="CV997" s="18"/>
      <c r="DA997" s="18"/>
      <c r="DL997" s="18"/>
      <c r="DN997" s="18"/>
      <c r="DS997" s="43" t="s">
        <v>397</v>
      </c>
    </row>
    <row r="998" spans="1:123" x14ac:dyDescent="0.25">
      <c r="A998">
        <v>997</v>
      </c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R998" s="18"/>
      <c r="CV998" s="18"/>
      <c r="DA998" s="18"/>
      <c r="DL998" s="18"/>
      <c r="DN998" s="18"/>
      <c r="DS998" s="43" t="s">
        <v>397</v>
      </c>
    </row>
    <row r="999" spans="1:123" x14ac:dyDescent="0.25">
      <c r="A999">
        <v>998</v>
      </c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R999" s="18"/>
      <c r="CV999" s="18"/>
      <c r="DA999" s="18"/>
      <c r="DL999" s="18"/>
      <c r="DN999" s="18"/>
      <c r="DS999" s="43" t="s">
        <v>397</v>
      </c>
    </row>
    <row r="1000" spans="1:123" x14ac:dyDescent="0.25">
      <c r="A1000">
        <v>999</v>
      </c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R1000" s="18"/>
      <c r="CV1000" s="18"/>
      <c r="DA1000" s="18"/>
      <c r="DL1000" s="18"/>
      <c r="DN1000" s="18"/>
      <c r="DS1000" s="43" t="s">
        <v>397</v>
      </c>
    </row>
    <row r="1001" spans="1:123" x14ac:dyDescent="0.25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R1001" s="18"/>
      <c r="CV1001" s="18"/>
      <c r="DA1001" s="18"/>
      <c r="DL1001" s="18"/>
      <c r="DN1001" s="18"/>
      <c r="DS1001" s="43" t="s">
        <v>397</v>
      </c>
    </row>
    <row r="1002" spans="1:123" x14ac:dyDescent="0.25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R1002" s="18"/>
      <c r="CV1002" s="18"/>
      <c r="DA1002" s="18"/>
      <c r="DL1002" s="18"/>
      <c r="DN1002" s="18"/>
      <c r="DS1002" s="43" t="s">
        <v>397</v>
      </c>
    </row>
    <row r="1003" spans="1:123" x14ac:dyDescent="0.25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R1003" s="18"/>
      <c r="CV1003" s="18"/>
      <c r="DA1003" s="18"/>
      <c r="DL1003" s="18"/>
      <c r="DN1003" s="18"/>
      <c r="DS1003" s="43" t="s">
        <v>397</v>
      </c>
    </row>
    <row r="1004" spans="1:123" x14ac:dyDescent="0.25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R1004" s="18"/>
      <c r="CV1004" s="18"/>
      <c r="DA1004" s="18"/>
      <c r="DL1004" s="18"/>
      <c r="DN1004" s="18"/>
      <c r="DS1004" s="43" t="s">
        <v>397</v>
      </c>
    </row>
    <row r="1005" spans="1:123" x14ac:dyDescent="0.25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R1005" s="18"/>
      <c r="CV1005" s="18"/>
      <c r="DA1005" s="18"/>
      <c r="DL1005" s="18"/>
      <c r="DN1005" s="18"/>
      <c r="DS1005" s="43" t="s">
        <v>397</v>
      </c>
    </row>
    <row r="1006" spans="1:123" x14ac:dyDescent="0.25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R1006" s="18"/>
      <c r="CV1006" s="18"/>
      <c r="DA1006" s="18"/>
      <c r="DL1006" s="18"/>
      <c r="DN1006" s="18"/>
      <c r="DS1006" s="43" t="s">
        <v>397</v>
      </c>
    </row>
    <row r="1007" spans="1:123" x14ac:dyDescent="0.25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R1007" s="18"/>
      <c r="CV1007" s="18"/>
      <c r="DA1007" s="18"/>
      <c r="DL1007" s="18"/>
      <c r="DN1007" s="18"/>
      <c r="DS1007" s="43" t="s">
        <v>397</v>
      </c>
    </row>
    <row r="1008" spans="1:123" x14ac:dyDescent="0.25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R1008" s="18"/>
      <c r="CV1008" s="18"/>
      <c r="DA1008" s="18"/>
      <c r="DL1008" s="18"/>
      <c r="DN1008" s="18"/>
      <c r="DS1008" s="43" t="s">
        <v>397</v>
      </c>
    </row>
    <row r="1009" spans="4:123" x14ac:dyDescent="0.25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R1009" s="18"/>
      <c r="CV1009" s="18"/>
      <c r="DA1009" s="18"/>
      <c r="DL1009" s="18"/>
      <c r="DN1009" s="18"/>
      <c r="DS1009" s="43" t="s">
        <v>397</v>
      </c>
    </row>
    <row r="1010" spans="4:123" x14ac:dyDescent="0.25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R1010" s="18"/>
      <c r="CV1010" s="18"/>
      <c r="DA1010" s="18"/>
      <c r="DL1010" s="18"/>
      <c r="DN1010" s="18"/>
      <c r="DS1010" s="43" t="s">
        <v>397</v>
      </c>
    </row>
    <row r="1011" spans="4:123" x14ac:dyDescent="0.25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R1011" s="18"/>
      <c r="CV1011" s="18"/>
      <c r="DA1011" s="18"/>
      <c r="DL1011" s="18"/>
      <c r="DN1011" s="18"/>
      <c r="DS1011" s="43" t="s">
        <v>397</v>
      </c>
    </row>
    <row r="1012" spans="4:123" x14ac:dyDescent="0.25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R1012" s="18"/>
      <c r="CV1012" s="18"/>
      <c r="DA1012" s="18"/>
      <c r="DL1012" s="18"/>
      <c r="DN1012" s="18"/>
      <c r="DS1012" s="43" t="s">
        <v>397</v>
      </c>
    </row>
    <row r="1013" spans="4:123" x14ac:dyDescent="0.25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R1013" s="18"/>
      <c r="CV1013" s="18"/>
      <c r="DA1013" s="18"/>
      <c r="DL1013" s="18"/>
      <c r="DN1013" s="18"/>
      <c r="DS1013" s="43" t="s">
        <v>397</v>
      </c>
    </row>
    <row r="1014" spans="4:123" x14ac:dyDescent="0.25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R1014" s="18"/>
      <c r="CV1014" s="18"/>
      <c r="DA1014" s="18"/>
      <c r="DL1014" s="18"/>
      <c r="DN1014" s="18"/>
      <c r="DS1014" s="43" t="s">
        <v>397</v>
      </c>
    </row>
    <row r="1015" spans="4:123" x14ac:dyDescent="0.25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R1015" s="18"/>
      <c r="CV1015" s="18"/>
      <c r="DA1015" s="18"/>
      <c r="DL1015" s="18"/>
      <c r="DN1015" s="18"/>
      <c r="DS1015" s="43" t="s">
        <v>397</v>
      </c>
    </row>
    <row r="1016" spans="4:123" x14ac:dyDescent="0.25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R1016" s="18"/>
      <c r="CV1016" s="18"/>
      <c r="DA1016" s="18"/>
      <c r="DL1016" s="18"/>
      <c r="DN1016" s="18"/>
      <c r="DS1016" s="43" t="s">
        <v>397</v>
      </c>
    </row>
    <row r="1017" spans="4:123" x14ac:dyDescent="0.25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R1017" s="18"/>
      <c r="CV1017" s="18"/>
      <c r="DA1017" s="18"/>
      <c r="DL1017" s="18"/>
      <c r="DN1017" s="18"/>
      <c r="DS1017" s="43" t="s">
        <v>397</v>
      </c>
    </row>
    <row r="1018" spans="4:123" x14ac:dyDescent="0.25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R1018" s="18"/>
      <c r="CV1018" s="18"/>
      <c r="DA1018" s="18"/>
      <c r="DL1018" s="18"/>
      <c r="DN1018" s="18"/>
      <c r="DS1018" s="43" t="s">
        <v>397</v>
      </c>
    </row>
    <row r="1019" spans="4:123" x14ac:dyDescent="0.25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R1019" s="18"/>
      <c r="CV1019" s="18"/>
      <c r="DA1019" s="18"/>
      <c r="DL1019" s="18"/>
      <c r="DN1019" s="18"/>
      <c r="DS1019" s="43" t="s">
        <v>397</v>
      </c>
    </row>
    <row r="1020" spans="4:123" x14ac:dyDescent="0.25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R1020" s="18"/>
      <c r="CV1020" s="18"/>
      <c r="DA1020" s="18"/>
      <c r="DL1020" s="18"/>
      <c r="DN1020" s="18"/>
      <c r="DS1020" s="43" t="s">
        <v>397</v>
      </c>
    </row>
    <row r="1021" spans="4:123" x14ac:dyDescent="0.25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R1021" s="18"/>
      <c r="CV1021" s="18"/>
      <c r="DA1021" s="18"/>
      <c r="DL1021" s="18"/>
      <c r="DN1021" s="18"/>
      <c r="DS1021" s="43" t="s">
        <v>397</v>
      </c>
    </row>
    <row r="1022" spans="4:123" x14ac:dyDescent="0.25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R1022" s="18"/>
      <c r="CV1022" s="18"/>
      <c r="DA1022" s="18"/>
      <c r="DL1022" s="18"/>
      <c r="DN1022" s="18"/>
      <c r="DS1022" s="43" t="s">
        <v>397</v>
      </c>
    </row>
    <row r="1023" spans="4:123" x14ac:dyDescent="0.25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R1023" s="18"/>
      <c r="CV1023" s="18"/>
      <c r="DA1023" s="18"/>
      <c r="DL1023" s="18"/>
      <c r="DN1023" s="18"/>
      <c r="DS1023" s="43" t="s">
        <v>397</v>
      </c>
    </row>
    <row r="1024" spans="4:123" x14ac:dyDescent="0.25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R1024" s="18"/>
      <c r="CV1024" s="18"/>
      <c r="DA1024" s="18"/>
      <c r="DL1024" s="18"/>
      <c r="DN1024" s="18"/>
      <c r="DS1024" s="43" t="s">
        <v>397</v>
      </c>
    </row>
    <row r="1025" spans="4:123" x14ac:dyDescent="0.25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R1025" s="18"/>
      <c r="CV1025" s="18"/>
      <c r="DA1025" s="18"/>
      <c r="DL1025" s="18"/>
      <c r="DN1025" s="18"/>
      <c r="DS1025" s="43" t="s">
        <v>397</v>
      </c>
    </row>
    <row r="1026" spans="4:123" x14ac:dyDescent="0.25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R1026" s="18"/>
      <c r="CV1026" s="18"/>
      <c r="DA1026" s="18"/>
      <c r="DL1026" s="18"/>
      <c r="DN1026" s="18"/>
      <c r="DS1026" s="43" t="s">
        <v>397</v>
      </c>
    </row>
    <row r="1027" spans="4:123" x14ac:dyDescent="0.25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R1027" s="18"/>
      <c r="CV1027" s="18"/>
      <c r="DA1027" s="18"/>
      <c r="DL1027" s="18"/>
      <c r="DN1027" s="18"/>
      <c r="DS1027" s="43" t="s">
        <v>397</v>
      </c>
    </row>
    <row r="1028" spans="4:123" x14ac:dyDescent="0.25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R1028" s="18"/>
      <c r="CV1028" s="18"/>
      <c r="DA1028" s="18"/>
      <c r="DL1028" s="18"/>
      <c r="DN1028" s="18"/>
      <c r="DS1028" s="43" t="s">
        <v>397</v>
      </c>
    </row>
    <row r="1029" spans="4:123" x14ac:dyDescent="0.25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R1029" s="18"/>
      <c r="CV1029" s="18"/>
      <c r="DA1029" s="18"/>
      <c r="DL1029" s="18"/>
      <c r="DN1029" s="18"/>
      <c r="DS1029" s="43" t="s">
        <v>397</v>
      </c>
    </row>
    <row r="1030" spans="4:123" x14ac:dyDescent="0.25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R1030" s="18"/>
      <c r="CV1030" s="18"/>
      <c r="DA1030" s="18"/>
      <c r="DL1030" s="18"/>
      <c r="DN1030" s="18"/>
      <c r="DS1030" s="43" t="s">
        <v>397</v>
      </c>
    </row>
    <row r="1031" spans="4:123" x14ac:dyDescent="0.25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R1031" s="18"/>
      <c r="CV1031" s="18"/>
      <c r="DA1031" s="18"/>
      <c r="DL1031" s="18"/>
      <c r="DN1031" s="18"/>
      <c r="DS1031" s="43" t="s">
        <v>397</v>
      </c>
    </row>
    <row r="1032" spans="4:123" x14ac:dyDescent="0.25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R1032" s="18"/>
      <c r="CV1032" s="18"/>
      <c r="DA1032" s="18"/>
      <c r="DL1032" s="18"/>
      <c r="DN1032" s="18"/>
      <c r="DS1032" s="43" t="s">
        <v>397</v>
      </c>
    </row>
    <row r="1033" spans="4:123" x14ac:dyDescent="0.25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R1033" s="18"/>
      <c r="CV1033" s="18"/>
      <c r="DA1033" s="18"/>
      <c r="DL1033" s="18"/>
      <c r="DN1033" s="18"/>
      <c r="DS1033" s="43" t="s">
        <v>397</v>
      </c>
    </row>
    <row r="1034" spans="4:123" x14ac:dyDescent="0.25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R1034" s="18"/>
      <c r="CV1034" s="18"/>
      <c r="DA1034" s="18"/>
      <c r="DL1034" s="18"/>
      <c r="DN1034" s="18"/>
      <c r="DS1034" s="43" t="s">
        <v>397</v>
      </c>
    </row>
    <row r="1035" spans="4:123" x14ac:dyDescent="0.25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R1035" s="18"/>
      <c r="CV1035" s="18"/>
      <c r="DA1035" s="18"/>
      <c r="DL1035" s="18"/>
      <c r="DN1035" s="18"/>
      <c r="DS1035" s="43" t="s">
        <v>397</v>
      </c>
    </row>
    <row r="1036" spans="4:123" x14ac:dyDescent="0.25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R1036" s="18"/>
      <c r="CV1036" s="18"/>
      <c r="DA1036" s="18"/>
      <c r="DL1036" s="18"/>
      <c r="DN1036" s="18"/>
      <c r="DS1036" s="43" t="s">
        <v>397</v>
      </c>
    </row>
    <row r="1037" spans="4:123" x14ac:dyDescent="0.25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R1037" s="18"/>
      <c r="CV1037" s="18"/>
      <c r="DA1037" s="18"/>
      <c r="DL1037" s="18"/>
      <c r="DN1037" s="18"/>
      <c r="DS1037" s="43" t="s">
        <v>397</v>
      </c>
    </row>
    <row r="1038" spans="4:123" x14ac:dyDescent="0.25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R1038" s="18"/>
      <c r="CV1038" s="18"/>
      <c r="DA1038" s="18"/>
      <c r="DL1038" s="18"/>
      <c r="DN1038" s="18"/>
      <c r="DS1038" s="43" t="s">
        <v>397</v>
      </c>
    </row>
    <row r="1039" spans="4:123" x14ac:dyDescent="0.25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R1039" s="18"/>
      <c r="CV1039" s="18"/>
      <c r="DA1039" s="18"/>
      <c r="DL1039" s="18"/>
      <c r="DN1039" s="18"/>
      <c r="DS1039" s="43" t="s">
        <v>397</v>
      </c>
    </row>
    <row r="1040" spans="4:123" x14ac:dyDescent="0.25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R1040" s="18"/>
      <c r="CV1040" s="18"/>
      <c r="DA1040" s="18"/>
      <c r="DL1040" s="18"/>
      <c r="DN1040" s="18"/>
      <c r="DS1040" s="43" t="s">
        <v>397</v>
      </c>
    </row>
    <row r="1041" spans="4:123" x14ac:dyDescent="0.25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R1041" s="18"/>
      <c r="CV1041" s="18"/>
      <c r="DA1041" s="18"/>
      <c r="DL1041" s="18"/>
      <c r="DN1041" s="18"/>
      <c r="DS1041" s="43" t="s">
        <v>397</v>
      </c>
    </row>
    <row r="1042" spans="4:123" x14ac:dyDescent="0.25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R1042" s="18"/>
      <c r="CV1042" s="18"/>
      <c r="DA1042" s="18"/>
      <c r="DL1042" s="18"/>
      <c r="DN1042" s="18"/>
      <c r="DS1042" s="43" t="s">
        <v>397</v>
      </c>
    </row>
    <row r="1043" spans="4:123" x14ac:dyDescent="0.25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R1043" s="18"/>
      <c r="CV1043" s="18"/>
      <c r="DA1043" s="18"/>
      <c r="DL1043" s="18"/>
      <c r="DN1043" s="18"/>
      <c r="DS1043" s="43" t="s">
        <v>397</v>
      </c>
    </row>
    <row r="1044" spans="4:123" x14ac:dyDescent="0.25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R1044" s="18"/>
      <c r="CV1044" s="18"/>
      <c r="DA1044" s="18"/>
      <c r="DL1044" s="18"/>
      <c r="DN1044" s="18"/>
      <c r="DS1044" s="43" t="s">
        <v>397</v>
      </c>
    </row>
    <row r="1045" spans="4:123" x14ac:dyDescent="0.25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R1045" s="18"/>
      <c r="CV1045" s="18"/>
      <c r="DA1045" s="18"/>
      <c r="DL1045" s="18"/>
      <c r="DN1045" s="18"/>
      <c r="DS1045" s="43" t="s">
        <v>397</v>
      </c>
    </row>
    <row r="1046" spans="4:123" x14ac:dyDescent="0.25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R1046" s="18"/>
      <c r="CV1046" s="18"/>
      <c r="DA1046" s="18"/>
      <c r="DL1046" s="18"/>
      <c r="DN1046" s="18"/>
      <c r="DS1046" s="43" t="s">
        <v>397</v>
      </c>
    </row>
    <row r="1047" spans="4:123" x14ac:dyDescent="0.25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R1047" s="18"/>
      <c r="CV1047" s="18"/>
      <c r="DA1047" s="18"/>
      <c r="DL1047" s="18"/>
      <c r="DN1047" s="18"/>
      <c r="DS1047" s="43" t="s">
        <v>397</v>
      </c>
    </row>
    <row r="1048" spans="4:123" x14ac:dyDescent="0.25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R1048" s="18"/>
      <c r="CV1048" s="18"/>
      <c r="DA1048" s="18"/>
      <c r="DL1048" s="18"/>
      <c r="DN1048" s="18"/>
      <c r="DS1048" s="43" t="s">
        <v>397</v>
      </c>
    </row>
    <row r="1049" spans="4:123" x14ac:dyDescent="0.25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R1049" s="18"/>
      <c r="CV1049" s="18"/>
      <c r="DA1049" s="18"/>
      <c r="DL1049" s="18"/>
      <c r="DN1049" s="18"/>
      <c r="DS1049" s="43" t="s">
        <v>397</v>
      </c>
    </row>
    <row r="1050" spans="4:123" x14ac:dyDescent="0.25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R1050" s="18"/>
      <c r="CV1050" s="18"/>
      <c r="DA1050" s="18"/>
      <c r="DL1050" s="18"/>
      <c r="DN1050" s="18"/>
      <c r="DS1050" s="43" t="s">
        <v>397</v>
      </c>
    </row>
    <row r="1051" spans="4:123" x14ac:dyDescent="0.25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R1051" s="18"/>
      <c r="CV1051" s="18"/>
      <c r="DA1051" s="18"/>
      <c r="DL1051" s="18"/>
      <c r="DN1051" s="18"/>
      <c r="DS1051" s="43" t="s">
        <v>397</v>
      </c>
    </row>
    <row r="1052" spans="4:123" x14ac:dyDescent="0.25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R1052" s="18"/>
      <c r="CV1052" s="18"/>
      <c r="DA1052" s="18"/>
      <c r="DL1052" s="18"/>
      <c r="DN1052" s="18"/>
      <c r="DS1052" s="43" t="s">
        <v>397</v>
      </c>
    </row>
    <row r="1053" spans="4:123" x14ac:dyDescent="0.25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R1053" s="18"/>
      <c r="CV1053" s="18"/>
      <c r="DA1053" s="18"/>
      <c r="DL1053" s="18"/>
      <c r="DN1053" s="18"/>
      <c r="DS1053" s="43" t="s">
        <v>397</v>
      </c>
    </row>
    <row r="1054" spans="4:123" x14ac:dyDescent="0.25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R1054" s="18"/>
      <c r="CV1054" s="18"/>
      <c r="DA1054" s="18"/>
      <c r="DL1054" s="18"/>
      <c r="DN1054" s="18"/>
      <c r="DS1054" s="43" t="s">
        <v>397</v>
      </c>
    </row>
    <row r="1055" spans="4:123" x14ac:dyDescent="0.25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R1055" s="18"/>
      <c r="CV1055" s="18"/>
      <c r="DA1055" s="18"/>
      <c r="DL1055" s="18"/>
      <c r="DN1055" s="18"/>
      <c r="DS1055" s="43" t="s">
        <v>397</v>
      </c>
    </row>
    <row r="1056" spans="4:123" x14ac:dyDescent="0.25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R1056" s="18"/>
      <c r="CV1056" s="18"/>
      <c r="DA1056" s="18"/>
      <c r="DL1056" s="18"/>
      <c r="DN1056" s="18"/>
      <c r="DS1056" s="43" t="s">
        <v>397</v>
      </c>
    </row>
    <row r="1057" spans="4:123" x14ac:dyDescent="0.25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R1057" s="18"/>
      <c r="CV1057" s="18"/>
      <c r="DA1057" s="18"/>
      <c r="DL1057" s="18"/>
      <c r="DN1057" s="18"/>
      <c r="DS1057" s="43" t="s">
        <v>397</v>
      </c>
    </row>
    <row r="1058" spans="4:123" x14ac:dyDescent="0.25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R1058" s="18"/>
      <c r="CV1058" s="18"/>
      <c r="DA1058" s="18"/>
      <c r="DL1058" s="18"/>
      <c r="DN1058" s="18"/>
      <c r="DS1058" s="43" t="s">
        <v>397</v>
      </c>
    </row>
    <row r="1059" spans="4:123" x14ac:dyDescent="0.25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R1059" s="18"/>
      <c r="CV1059" s="18"/>
      <c r="DA1059" s="18"/>
      <c r="DL1059" s="18"/>
      <c r="DN1059" s="18"/>
      <c r="DS1059" s="43" t="s">
        <v>397</v>
      </c>
    </row>
    <row r="1060" spans="4:123" x14ac:dyDescent="0.25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R1060" s="18"/>
      <c r="CV1060" s="18"/>
      <c r="DA1060" s="18"/>
      <c r="DL1060" s="18"/>
      <c r="DN1060" s="18"/>
      <c r="DS1060" s="43" t="s">
        <v>397</v>
      </c>
    </row>
    <row r="1061" spans="4:123" x14ac:dyDescent="0.25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R1061" s="18"/>
      <c r="CV1061" s="18"/>
      <c r="DA1061" s="18"/>
      <c r="DL1061" s="18"/>
      <c r="DN1061" s="18"/>
      <c r="DS1061" s="43" t="s">
        <v>397</v>
      </c>
    </row>
    <row r="1062" spans="4:123" x14ac:dyDescent="0.25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R1062" s="18"/>
      <c r="CV1062" s="18"/>
      <c r="DA1062" s="18"/>
      <c r="DL1062" s="18"/>
      <c r="DN1062" s="18"/>
      <c r="DS1062" s="43" t="s">
        <v>397</v>
      </c>
    </row>
    <row r="1063" spans="4:123" x14ac:dyDescent="0.25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R1063" s="18"/>
      <c r="CV1063" s="18"/>
      <c r="DA1063" s="18"/>
      <c r="DL1063" s="18"/>
      <c r="DN1063" s="18"/>
      <c r="DS1063" s="43" t="s">
        <v>397</v>
      </c>
    </row>
    <row r="1064" spans="4:123" x14ac:dyDescent="0.25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R1064" s="18"/>
      <c r="CV1064" s="18"/>
      <c r="DA1064" s="18"/>
      <c r="DL1064" s="18"/>
      <c r="DN1064" s="18"/>
      <c r="DS1064" s="43" t="s">
        <v>397</v>
      </c>
    </row>
    <row r="1065" spans="4:123" x14ac:dyDescent="0.25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R1065" s="18"/>
      <c r="CV1065" s="18"/>
      <c r="DA1065" s="18"/>
      <c r="DL1065" s="18"/>
      <c r="DN1065" s="18"/>
      <c r="DS1065" s="43" t="s">
        <v>397</v>
      </c>
    </row>
    <row r="1066" spans="4:123" x14ac:dyDescent="0.25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R1066" s="18"/>
      <c r="CV1066" s="18"/>
      <c r="DA1066" s="18"/>
      <c r="DL1066" s="18"/>
      <c r="DN1066" s="18"/>
      <c r="DS1066" s="43" t="s">
        <v>397</v>
      </c>
    </row>
    <row r="1067" spans="4:123" x14ac:dyDescent="0.25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R1067" s="18"/>
      <c r="CV1067" s="18"/>
      <c r="DA1067" s="18"/>
      <c r="DL1067" s="18"/>
      <c r="DN1067" s="18"/>
      <c r="DS1067" s="43" t="s">
        <v>397</v>
      </c>
    </row>
    <row r="1068" spans="4:123" x14ac:dyDescent="0.25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R1068" s="18"/>
      <c r="CV1068" s="18"/>
      <c r="DA1068" s="18"/>
      <c r="DL1068" s="18"/>
      <c r="DN1068" s="18"/>
      <c r="DS1068" s="43" t="s">
        <v>397</v>
      </c>
    </row>
    <row r="1069" spans="4:123" x14ac:dyDescent="0.25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R1069" s="18"/>
      <c r="CV1069" s="18"/>
      <c r="DA1069" s="18"/>
      <c r="DL1069" s="18"/>
      <c r="DN1069" s="18"/>
      <c r="DS1069" s="43" t="s">
        <v>397</v>
      </c>
    </row>
    <row r="1070" spans="4:123" x14ac:dyDescent="0.25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R1070" s="18"/>
      <c r="CV1070" s="18"/>
      <c r="DA1070" s="18"/>
      <c r="DL1070" s="18"/>
      <c r="DN1070" s="18"/>
      <c r="DS1070" s="43" t="s">
        <v>397</v>
      </c>
    </row>
    <row r="1071" spans="4:123" x14ac:dyDescent="0.25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R1071" s="18"/>
      <c r="CV1071" s="18"/>
      <c r="DA1071" s="18"/>
      <c r="DL1071" s="18"/>
      <c r="DN1071" s="18"/>
      <c r="DS1071" s="43" t="s">
        <v>397</v>
      </c>
    </row>
    <row r="1072" spans="4:123" x14ac:dyDescent="0.25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R1072" s="18"/>
      <c r="CV1072" s="18"/>
      <c r="DA1072" s="18"/>
      <c r="DL1072" s="18"/>
      <c r="DN1072" s="18"/>
      <c r="DS1072" s="43" t="s">
        <v>397</v>
      </c>
    </row>
    <row r="1073" spans="4:123" x14ac:dyDescent="0.25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R1073" s="18"/>
      <c r="CV1073" s="18"/>
      <c r="DA1073" s="18"/>
      <c r="DL1073" s="18"/>
      <c r="DN1073" s="18"/>
      <c r="DS1073" s="43" t="s">
        <v>397</v>
      </c>
    </row>
    <row r="1074" spans="4:123" x14ac:dyDescent="0.25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R1074" s="18"/>
      <c r="CV1074" s="18"/>
      <c r="DA1074" s="18"/>
      <c r="DL1074" s="18"/>
      <c r="DN1074" s="18"/>
      <c r="DS1074" s="43" t="s">
        <v>397</v>
      </c>
    </row>
    <row r="1075" spans="4:123" x14ac:dyDescent="0.25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R1075" s="18"/>
      <c r="CV1075" s="18"/>
      <c r="DA1075" s="18"/>
      <c r="DL1075" s="18"/>
      <c r="DN1075" s="18"/>
      <c r="DS1075" s="43" t="s">
        <v>397</v>
      </c>
    </row>
    <row r="1076" spans="4:123" x14ac:dyDescent="0.25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R1076" s="18"/>
      <c r="CV1076" s="18"/>
      <c r="DA1076" s="18"/>
      <c r="DL1076" s="18"/>
      <c r="DN1076" s="18"/>
      <c r="DS1076" s="43" t="s">
        <v>397</v>
      </c>
    </row>
    <row r="1077" spans="4:123" x14ac:dyDescent="0.25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R1077" s="18"/>
      <c r="CV1077" s="18"/>
      <c r="DA1077" s="18"/>
      <c r="DL1077" s="18"/>
      <c r="DN1077" s="18"/>
      <c r="DS1077" s="43" t="s">
        <v>397</v>
      </c>
    </row>
    <row r="1078" spans="4:123" x14ac:dyDescent="0.25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R1078" s="18"/>
      <c r="CV1078" s="18"/>
      <c r="DA1078" s="18"/>
      <c r="DL1078" s="18"/>
      <c r="DN1078" s="18"/>
      <c r="DS1078" s="43" t="s">
        <v>397</v>
      </c>
    </row>
    <row r="1079" spans="4:123" x14ac:dyDescent="0.25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R1079" s="18"/>
      <c r="CV1079" s="18"/>
      <c r="DA1079" s="18"/>
      <c r="DL1079" s="18"/>
      <c r="DN1079" s="18"/>
      <c r="DS1079" s="43" t="s">
        <v>397</v>
      </c>
    </row>
    <row r="1080" spans="4:123" x14ac:dyDescent="0.25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R1080" s="18"/>
      <c r="CV1080" s="18"/>
      <c r="DA1080" s="18"/>
      <c r="DL1080" s="18"/>
      <c r="DN1080" s="18"/>
      <c r="DS1080" s="43" t="s">
        <v>397</v>
      </c>
    </row>
    <row r="1081" spans="4:123" x14ac:dyDescent="0.25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R1081" s="18"/>
      <c r="CV1081" s="18"/>
      <c r="DA1081" s="18"/>
      <c r="DL1081" s="18"/>
      <c r="DN1081" s="18"/>
      <c r="DS1081" s="43" t="s">
        <v>397</v>
      </c>
    </row>
    <row r="1082" spans="4:123" x14ac:dyDescent="0.25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R1082" s="18"/>
      <c r="CV1082" s="18"/>
      <c r="DA1082" s="18"/>
      <c r="DL1082" s="18"/>
      <c r="DN1082" s="18"/>
      <c r="DS1082" s="43" t="s">
        <v>397</v>
      </c>
    </row>
    <row r="1083" spans="4:123" x14ac:dyDescent="0.25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R1083" s="18"/>
      <c r="CV1083" s="18"/>
      <c r="DA1083" s="18"/>
      <c r="DL1083" s="18"/>
      <c r="DN1083" s="18"/>
      <c r="DS1083" s="43" t="s">
        <v>397</v>
      </c>
    </row>
    <row r="1084" spans="4:123" x14ac:dyDescent="0.25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R1084" s="18"/>
      <c r="CV1084" s="18"/>
      <c r="DA1084" s="18"/>
      <c r="DL1084" s="18"/>
      <c r="DN1084" s="18"/>
      <c r="DS1084" s="43" t="s">
        <v>397</v>
      </c>
    </row>
    <row r="1085" spans="4:123" x14ac:dyDescent="0.25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R1085" s="18"/>
      <c r="CV1085" s="18"/>
      <c r="DA1085" s="18"/>
      <c r="DL1085" s="18"/>
      <c r="DN1085" s="18"/>
      <c r="DS1085" s="43" t="s">
        <v>397</v>
      </c>
    </row>
    <row r="1086" spans="4:123" x14ac:dyDescent="0.25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R1086" s="18"/>
      <c r="CV1086" s="18"/>
      <c r="DA1086" s="18"/>
      <c r="DL1086" s="18"/>
      <c r="DN1086" s="18"/>
      <c r="DS1086" s="43" t="s">
        <v>397</v>
      </c>
    </row>
    <row r="1087" spans="4:123" x14ac:dyDescent="0.25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R1087" s="18"/>
      <c r="CV1087" s="18"/>
      <c r="DA1087" s="18"/>
      <c r="DL1087" s="18"/>
      <c r="DN1087" s="18"/>
      <c r="DS1087" s="43" t="s">
        <v>397</v>
      </c>
    </row>
    <row r="1088" spans="4:123" x14ac:dyDescent="0.25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R1088" s="18"/>
      <c r="CV1088" s="18"/>
      <c r="DA1088" s="18"/>
      <c r="DL1088" s="18"/>
      <c r="DN1088" s="18"/>
      <c r="DS1088" s="43" t="s">
        <v>397</v>
      </c>
    </row>
    <row r="1089" spans="4:123" x14ac:dyDescent="0.25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R1089" s="18"/>
      <c r="CV1089" s="18"/>
      <c r="DA1089" s="18"/>
      <c r="DL1089" s="18"/>
      <c r="DN1089" s="18"/>
      <c r="DS1089" s="43" t="s">
        <v>397</v>
      </c>
    </row>
    <row r="1090" spans="4:123" x14ac:dyDescent="0.25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R1090" s="18"/>
      <c r="CV1090" s="18"/>
      <c r="DA1090" s="18"/>
      <c r="DL1090" s="18"/>
      <c r="DN1090" s="18"/>
      <c r="DS1090" s="43" t="s">
        <v>397</v>
      </c>
    </row>
    <row r="1091" spans="4:123" x14ac:dyDescent="0.25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R1091" s="18"/>
      <c r="CV1091" s="18"/>
      <c r="DA1091" s="18"/>
      <c r="DL1091" s="18"/>
      <c r="DN1091" s="18"/>
      <c r="DS1091" s="43" t="s">
        <v>397</v>
      </c>
    </row>
    <row r="1092" spans="4:123" x14ac:dyDescent="0.25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R1092" s="18"/>
      <c r="CV1092" s="18"/>
      <c r="DA1092" s="18"/>
      <c r="DL1092" s="18"/>
      <c r="DN1092" s="18"/>
      <c r="DS1092" s="43" t="s">
        <v>397</v>
      </c>
    </row>
    <row r="1093" spans="4:123" x14ac:dyDescent="0.25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R1093" s="18"/>
      <c r="CV1093" s="18"/>
      <c r="DA1093" s="18"/>
      <c r="DL1093" s="18"/>
      <c r="DN1093" s="18"/>
      <c r="DS1093" s="43" t="s">
        <v>397</v>
      </c>
    </row>
    <row r="1094" spans="4:123" x14ac:dyDescent="0.25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R1094" s="18"/>
      <c r="CV1094" s="18"/>
      <c r="DA1094" s="18"/>
      <c r="DL1094" s="18"/>
      <c r="DN1094" s="18"/>
      <c r="DS1094" s="43" t="s">
        <v>397</v>
      </c>
    </row>
    <row r="1095" spans="4:123" x14ac:dyDescent="0.25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R1095" s="18"/>
      <c r="CV1095" s="18"/>
      <c r="DA1095" s="18"/>
      <c r="DL1095" s="18"/>
      <c r="DN1095" s="18"/>
      <c r="DS1095" s="43" t="s">
        <v>397</v>
      </c>
    </row>
    <row r="1096" spans="4:123" x14ac:dyDescent="0.25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R1096" s="18"/>
      <c r="CV1096" s="18"/>
      <c r="DA1096" s="18"/>
      <c r="DL1096" s="18"/>
      <c r="DN1096" s="18"/>
      <c r="DS1096" s="43" t="s">
        <v>397</v>
      </c>
    </row>
    <row r="1097" spans="4:123" x14ac:dyDescent="0.25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R1097" s="18"/>
      <c r="CV1097" s="18"/>
      <c r="DA1097" s="18"/>
      <c r="DL1097" s="18"/>
      <c r="DN1097" s="18"/>
      <c r="DS1097" s="43" t="s">
        <v>397</v>
      </c>
    </row>
    <row r="1098" spans="4:123" x14ac:dyDescent="0.25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R1098" s="18"/>
      <c r="CV1098" s="18"/>
      <c r="DA1098" s="18"/>
      <c r="DL1098" s="18"/>
      <c r="DN1098" s="18"/>
      <c r="DS1098" s="43" t="s">
        <v>397</v>
      </c>
    </row>
    <row r="1099" spans="4:123" x14ac:dyDescent="0.25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R1099" s="18"/>
      <c r="CV1099" s="18"/>
      <c r="DA1099" s="18"/>
      <c r="DL1099" s="18"/>
      <c r="DN1099" s="18"/>
      <c r="DS1099" s="43" t="s">
        <v>397</v>
      </c>
    </row>
    <row r="1100" spans="4:123" x14ac:dyDescent="0.25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R1100" s="18"/>
      <c r="CV1100" s="18"/>
      <c r="DA1100" s="18"/>
      <c r="DL1100" s="18"/>
      <c r="DN1100" s="18"/>
      <c r="DS1100" s="43" t="s">
        <v>397</v>
      </c>
    </row>
    <row r="1101" spans="4:123" x14ac:dyDescent="0.25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R1101" s="18"/>
      <c r="CV1101" s="18"/>
      <c r="DA1101" s="18"/>
      <c r="DL1101" s="18"/>
      <c r="DN1101" s="18"/>
      <c r="DS1101" s="43" t="s">
        <v>397</v>
      </c>
    </row>
    <row r="1102" spans="4:123" x14ac:dyDescent="0.25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R1102" s="18"/>
      <c r="CV1102" s="18"/>
      <c r="DA1102" s="18"/>
      <c r="DL1102" s="18"/>
      <c r="DN1102" s="18"/>
      <c r="DS1102" s="43" t="s">
        <v>397</v>
      </c>
    </row>
    <row r="1103" spans="4:123" x14ac:dyDescent="0.25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R1103" s="18"/>
      <c r="CV1103" s="18"/>
      <c r="DA1103" s="18"/>
      <c r="DL1103" s="18"/>
      <c r="DN1103" s="18"/>
      <c r="DS1103" s="43" t="s">
        <v>397</v>
      </c>
    </row>
    <row r="1104" spans="4:123" x14ac:dyDescent="0.25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R1104" s="18"/>
      <c r="CV1104" s="18"/>
      <c r="DA1104" s="18"/>
      <c r="DL1104" s="18"/>
      <c r="DN1104" s="18"/>
      <c r="DS1104" s="43" t="s">
        <v>397</v>
      </c>
    </row>
    <row r="1105" spans="4:123" x14ac:dyDescent="0.25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R1105" s="18"/>
      <c r="CV1105" s="18"/>
      <c r="DA1105" s="18"/>
      <c r="DL1105" s="18"/>
      <c r="DN1105" s="18"/>
      <c r="DS1105" s="43" t="s">
        <v>397</v>
      </c>
    </row>
    <row r="1106" spans="4:123" x14ac:dyDescent="0.25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R1106" s="18"/>
      <c r="CV1106" s="18"/>
      <c r="DA1106" s="18"/>
      <c r="DL1106" s="18"/>
      <c r="DN1106" s="18"/>
      <c r="DS1106" s="43" t="s">
        <v>397</v>
      </c>
    </row>
    <row r="1107" spans="4:123" x14ac:dyDescent="0.25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R1107" s="18"/>
      <c r="CV1107" s="18"/>
      <c r="DA1107" s="18"/>
      <c r="DL1107" s="18"/>
      <c r="DN1107" s="18"/>
      <c r="DS1107" s="43" t="s">
        <v>397</v>
      </c>
    </row>
    <row r="1108" spans="4:123" x14ac:dyDescent="0.25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R1108" s="18"/>
      <c r="CV1108" s="18"/>
      <c r="DA1108" s="18"/>
      <c r="DL1108" s="18"/>
      <c r="DN1108" s="18"/>
      <c r="DS1108" s="43" t="s">
        <v>397</v>
      </c>
    </row>
    <row r="1109" spans="4:123" x14ac:dyDescent="0.25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R1109" s="18"/>
      <c r="CV1109" s="18"/>
      <c r="DA1109" s="18"/>
      <c r="DL1109" s="18"/>
      <c r="DN1109" s="18"/>
      <c r="DS1109" s="43" t="s">
        <v>397</v>
      </c>
    </row>
    <row r="1110" spans="4:123" x14ac:dyDescent="0.25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R1110" s="18"/>
      <c r="CV1110" s="18"/>
      <c r="DA1110" s="18"/>
      <c r="DL1110" s="18"/>
      <c r="DN1110" s="18"/>
      <c r="DS1110" s="43" t="s">
        <v>397</v>
      </c>
    </row>
    <row r="1111" spans="4:123" x14ac:dyDescent="0.25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R1111" s="18"/>
      <c r="CV1111" s="18"/>
      <c r="DA1111" s="18"/>
      <c r="DL1111" s="18"/>
      <c r="DN1111" s="18"/>
      <c r="DS1111" s="43" t="s">
        <v>397</v>
      </c>
    </row>
    <row r="1112" spans="4:123" x14ac:dyDescent="0.25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R1112" s="18"/>
      <c r="CV1112" s="18"/>
      <c r="DA1112" s="18"/>
      <c r="DL1112" s="18"/>
      <c r="DN1112" s="18"/>
      <c r="DS1112" s="43" t="s">
        <v>397</v>
      </c>
    </row>
    <row r="1113" spans="4:123" x14ac:dyDescent="0.25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R1113" s="18"/>
      <c r="CV1113" s="18"/>
      <c r="DA1113" s="18"/>
      <c r="DL1113" s="18"/>
      <c r="DN1113" s="18"/>
      <c r="DS1113" s="43" t="s">
        <v>397</v>
      </c>
    </row>
    <row r="1114" spans="4:123" x14ac:dyDescent="0.25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R1114" s="18"/>
      <c r="CV1114" s="18"/>
      <c r="DA1114" s="18"/>
      <c r="DL1114" s="18"/>
      <c r="DN1114" s="18"/>
      <c r="DS1114" s="43" t="s">
        <v>397</v>
      </c>
    </row>
    <row r="1115" spans="4:123" x14ac:dyDescent="0.25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R1115" s="18"/>
      <c r="CV1115" s="18"/>
      <c r="DA1115" s="18"/>
      <c r="DL1115" s="18"/>
      <c r="DN1115" s="18"/>
      <c r="DS1115" s="43" t="s">
        <v>397</v>
      </c>
    </row>
    <row r="1116" spans="4:123" x14ac:dyDescent="0.25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R1116" s="18"/>
      <c r="CV1116" s="18"/>
      <c r="DA1116" s="18"/>
      <c r="DL1116" s="18"/>
      <c r="DN1116" s="18"/>
      <c r="DS1116" s="43" t="s">
        <v>397</v>
      </c>
    </row>
    <row r="1117" spans="4:123" x14ac:dyDescent="0.25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R1117" s="18"/>
      <c r="CV1117" s="18"/>
      <c r="DA1117" s="18"/>
      <c r="DL1117" s="18"/>
      <c r="DN1117" s="18"/>
      <c r="DS1117" s="43" t="s">
        <v>397</v>
      </c>
    </row>
    <row r="1118" spans="4:123" x14ac:dyDescent="0.25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R1118" s="18"/>
      <c r="CV1118" s="18"/>
      <c r="DA1118" s="18"/>
      <c r="DL1118" s="18"/>
      <c r="DN1118" s="18"/>
      <c r="DS1118" s="43" t="s">
        <v>397</v>
      </c>
    </row>
    <row r="1119" spans="4:123" x14ac:dyDescent="0.25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R1119" s="18"/>
      <c r="CV1119" s="18"/>
      <c r="DA1119" s="18"/>
      <c r="DL1119" s="18"/>
      <c r="DN1119" s="18"/>
      <c r="DS1119" s="43" t="s">
        <v>397</v>
      </c>
    </row>
    <row r="1120" spans="4:123" x14ac:dyDescent="0.25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R1120" s="18"/>
      <c r="CV1120" s="18"/>
      <c r="DA1120" s="18"/>
      <c r="DL1120" s="18"/>
      <c r="DN1120" s="18"/>
      <c r="DS1120" s="43" t="s">
        <v>397</v>
      </c>
    </row>
    <row r="1121" spans="4:123" x14ac:dyDescent="0.25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R1121" s="18"/>
      <c r="CV1121" s="18"/>
      <c r="DA1121" s="18"/>
      <c r="DL1121" s="18"/>
      <c r="DN1121" s="18"/>
      <c r="DS1121" s="43" t="s">
        <v>397</v>
      </c>
    </row>
    <row r="1122" spans="4:123" x14ac:dyDescent="0.25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R1122" s="18"/>
      <c r="CV1122" s="18"/>
      <c r="DA1122" s="18"/>
      <c r="DL1122" s="18"/>
      <c r="DN1122" s="18"/>
      <c r="DS1122" s="43" t="s">
        <v>397</v>
      </c>
    </row>
    <row r="1123" spans="4:123" x14ac:dyDescent="0.25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R1123" s="18"/>
      <c r="CV1123" s="18"/>
      <c r="DA1123" s="18"/>
      <c r="DL1123" s="18"/>
      <c r="DN1123" s="18"/>
      <c r="DS1123" s="43" t="s">
        <v>397</v>
      </c>
    </row>
    <row r="1124" spans="4:123" x14ac:dyDescent="0.25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R1124" s="18"/>
      <c r="CV1124" s="18"/>
      <c r="DA1124" s="18"/>
      <c r="DL1124" s="18"/>
      <c r="DN1124" s="18"/>
      <c r="DS1124" s="43" t="s">
        <v>397</v>
      </c>
    </row>
    <row r="1125" spans="4:123" x14ac:dyDescent="0.25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R1125" s="18"/>
      <c r="CV1125" s="18"/>
      <c r="DA1125" s="18"/>
      <c r="DL1125" s="18"/>
      <c r="DN1125" s="18"/>
      <c r="DS1125" s="43" t="s">
        <v>397</v>
      </c>
    </row>
    <row r="1126" spans="4:123" x14ac:dyDescent="0.25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R1126" s="18"/>
      <c r="CV1126" s="18"/>
      <c r="DA1126" s="18"/>
      <c r="DL1126" s="18"/>
      <c r="DN1126" s="18"/>
      <c r="DS1126" s="43" t="s">
        <v>397</v>
      </c>
    </row>
    <row r="1127" spans="4:123" x14ac:dyDescent="0.25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R1127" s="18"/>
      <c r="CV1127" s="18"/>
      <c r="DA1127" s="18"/>
      <c r="DL1127" s="18"/>
      <c r="DN1127" s="18"/>
      <c r="DS1127" s="43" t="s">
        <v>397</v>
      </c>
    </row>
    <row r="1128" spans="4:123" x14ac:dyDescent="0.25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R1128" s="18"/>
      <c r="CV1128" s="18"/>
      <c r="DA1128" s="18"/>
      <c r="DL1128" s="18"/>
      <c r="DN1128" s="18"/>
      <c r="DS1128" s="43" t="s">
        <v>397</v>
      </c>
    </row>
    <row r="1129" spans="4:123" x14ac:dyDescent="0.25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R1129" s="18"/>
      <c r="CV1129" s="18"/>
      <c r="DA1129" s="18"/>
      <c r="DL1129" s="18"/>
      <c r="DN1129" s="18"/>
      <c r="DS1129" s="43" t="s">
        <v>397</v>
      </c>
    </row>
    <row r="1130" spans="4:123" x14ac:dyDescent="0.25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R1130" s="18"/>
      <c r="CV1130" s="18"/>
      <c r="DA1130" s="18"/>
      <c r="DL1130" s="18"/>
      <c r="DN1130" s="18"/>
      <c r="DS1130" s="43" t="s">
        <v>397</v>
      </c>
    </row>
    <row r="1131" spans="4:123" x14ac:dyDescent="0.25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R1131" s="18"/>
      <c r="CV1131" s="18"/>
      <c r="DA1131" s="18"/>
      <c r="DL1131" s="18"/>
      <c r="DN1131" s="18"/>
      <c r="DS1131" s="43" t="s">
        <v>397</v>
      </c>
    </row>
    <row r="1132" spans="4:123" x14ac:dyDescent="0.25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R1132" s="18"/>
      <c r="CV1132" s="18"/>
      <c r="DA1132" s="18"/>
      <c r="DL1132" s="18"/>
      <c r="DN1132" s="18"/>
      <c r="DS1132" s="43" t="s">
        <v>397</v>
      </c>
    </row>
    <row r="1133" spans="4:123" x14ac:dyDescent="0.25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R1133" s="18"/>
      <c r="CV1133" s="18"/>
      <c r="DA1133" s="18"/>
      <c r="DL1133" s="18"/>
      <c r="DN1133" s="18"/>
      <c r="DS1133" s="43" t="s">
        <v>397</v>
      </c>
    </row>
    <row r="1134" spans="4:123" x14ac:dyDescent="0.25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R1134" s="18"/>
      <c r="CV1134" s="18"/>
      <c r="DA1134" s="18"/>
      <c r="DL1134" s="18"/>
      <c r="DN1134" s="18"/>
      <c r="DS1134" s="43" t="s">
        <v>397</v>
      </c>
    </row>
    <row r="1135" spans="4:123" x14ac:dyDescent="0.25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R1135" s="18"/>
      <c r="CV1135" s="18"/>
      <c r="DA1135" s="18"/>
      <c r="DL1135" s="18"/>
      <c r="DN1135" s="18"/>
      <c r="DS1135" s="43" t="s">
        <v>397</v>
      </c>
    </row>
    <row r="1136" spans="4:123" x14ac:dyDescent="0.25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R1136" s="18"/>
      <c r="CV1136" s="18"/>
      <c r="DA1136" s="18"/>
      <c r="DL1136" s="18"/>
      <c r="DN1136" s="18"/>
      <c r="DS1136" s="43" t="s">
        <v>397</v>
      </c>
    </row>
    <row r="1137" spans="4:123" x14ac:dyDescent="0.25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R1137" s="18"/>
      <c r="CV1137" s="18"/>
      <c r="DA1137" s="18"/>
      <c r="DL1137" s="18"/>
      <c r="DN1137" s="18"/>
      <c r="DS1137" s="43" t="s">
        <v>397</v>
      </c>
    </row>
    <row r="1138" spans="4:123" x14ac:dyDescent="0.25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R1138" s="18"/>
      <c r="CV1138" s="18"/>
      <c r="DA1138" s="18"/>
      <c r="DL1138" s="18"/>
      <c r="DN1138" s="18"/>
      <c r="DS1138" s="43" t="s">
        <v>397</v>
      </c>
    </row>
    <row r="1139" spans="4:123" x14ac:dyDescent="0.25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R1139" s="18"/>
      <c r="CV1139" s="18"/>
      <c r="DA1139" s="18"/>
      <c r="DL1139" s="18"/>
      <c r="DN1139" s="18"/>
      <c r="DS1139" s="43" t="s">
        <v>397</v>
      </c>
    </row>
    <row r="1140" spans="4:123" x14ac:dyDescent="0.25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R1140" s="18"/>
      <c r="CV1140" s="18"/>
      <c r="DA1140" s="18"/>
      <c r="DL1140" s="18"/>
      <c r="DN1140" s="18"/>
      <c r="DS1140" s="43" t="s">
        <v>397</v>
      </c>
    </row>
    <row r="1141" spans="4:123" x14ac:dyDescent="0.25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R1141" s="18"/>
      <c r="CV1141" s="18"/>
      <c r="DA1141" s="18"/>
      <c r="DL1141" s="18"/>
      <c r="DN1141" s="18"/>
      <c r="DS1141" s="43" t="s">
        <v>397</v>
      </c>
    </row>
    <row r="1142" spans="4:123" x14ac:dyDescent="0.25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R1142" s="18"/>
      <c r="CV1142" s="18"/>
      <c r="DA1142" s="18"/>
      <c r="DL1142" s="18"/>
      <c r="DN1142" s="18"/>
      <c r="DS1142" s="43" t="s">
        <v>397</v>
      </c>
    </row>
    <row r="1143" spans="4:123" x14ac:dyDescent="0.25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R1143" s="18"/>
      <c r="CV1143" s="18"/>
      <c r="DA1143" s="18"/>
      <c r="DL1143" s="18"/>
      <c r="DN1143" s="18"/>
      <c r="DS1143" s="43" t="s">
        <v>397</v>
      </c>
    </row>
    <row r="1144" spans="4:123" x14ac:dyDescent="0.25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R1144" s="18"/>
      <c r="CV1144" s="18"/>
      <c r="DA1144" s="18"/>
      <c r="DL1144" s="18"/>
      <c r="DN1144" s="18"/>
      <c r="DS1144" s="43" t="s">
        <v>397</v>
      </c>
    </row>
    <row r="1145" spans="4:123" x14ac:dyDescent="0.25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R1145" s="18"/>
      <c r="CV1145" s="18"/>
      <c r="DA1145" s="18"/>
      <c r="DL1145" s="18"/>
      <c r="DN1145" s="18"/>
      <c r="DS1145" s="43" t="s">
        <v>397</v>
      </c>
    </row>
    <row r="1146" spans="4:123" x14ac:dyDescent="0.25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R1146" s="18"/>
      <c r="CV1146" s="18"/>
      <c r="DA1146" s="18"/>
      <c r="DL1146" s="18"/>
      <c r="DN1146" s="18"/>
      <c r="DS1146" s="43" t="s">
        <v>397</v>
      </c>
    </row>
    <row r="1147" spans="4:123" x14ac:dyDescent="0.25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R1147" s="18"/>
      <c r="CV1147" s="18"/>
      <c r="DA1147" s="18"/>
      <c r="DL1147" s="18"/>
      <c r="DN1147" s="18"/>
      <c r="DS1147" s="43" t="s">
        <v>397</v>
      </c>
    </row>
    <row r="1148" spans="4:123" x14ac:dyDescent="0.25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R1148" s="18"/>
      <c r="CV1148" s="18"/>
      <c r="DA1148" s="18"/>
      <c r="DL1148" s="18"/>
      <c r="DN1148" s="18"/>
      <c r="DS1148" s="43" t="s">
        <v>397</v>
      </c>
    </row>
    <row r="1149" spans="4:123" x14ac:dyDescent="0.25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R1149" s="18"/>
      <c r="CV1149" s="18"/>
      <c r="DA1149" s="18"/>
      <c r="DL1149" s="18"/>
      <c r="DN1149" s="18"/>
      <c r="DS1149" s="43" t="s">
        <v>397</v>
      </c>
    </row>
    <row r="1150" spans="4:123" x14ac:dyDescent="0.25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R1150" s="18"/>
      <c r="CV1150" s="18"/>
      <c r="DA1150" s="18"/>
      <c r="DL1150" s="18"/>
      <c r="DN1150" s="18"/>
      <c r="DS1150" s="43" t="s">
        <v>397</v>
      </c>
    </row>
    <row r="1151" spans="4:123" x14ac:dyDescent="0.25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R1151" s="18"/>
      <c r="CV1151" s="18"/>
      <c r="DA1151" s="18"/>
      <c r="DL1151" s="18"/>
      <c r="DN1151" s="18"/>
      <c r="DS1151" s="43" t="s">
        <v>397</v>
      </c>
    </row>
    <row r="1152" spans="4:123" x14ac:dyDescent="0.25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R1152" s="18"/>
      <c r="CV1152" s="18"/>
      <c r="DA1152" s="18"/>
      <c r="DL1152" s="18"/>
      <c r="DN1152" s="18"/>
      <c r="DS1152" s="43" t="s">
        <v>397</v>
      </c>
    </row>
    <row r="1153" spans="4:123" x14ac:dyDescent="0.25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R1153" s="18"/>
      <c r="CV1153" s="18"/>
      <c r="DA1153" s="18"/>
      <c r="DL1153" s="18"/>
      <c r="DN1153" s="18"/>
      <c r="DS1153" s="43" t="s">
        <v>397</v>
      </c>
    </row>
    <row r="1154" spans="4:123" x14ac:dyDescent="0.25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R1154" s="18"/>
      <c r="CV1154" s="18"/>
      <c r="DA1154" s="18"/>
      <c r="DL1154" s="18"/>
      <c r="DN1154" s="18"/>
      <c r="DS1154" s="43" t="s">
        <v>397</v>
      </c>
    </row>
    <row r="1155" spans="4:123" x14ac:dyDescent="0.25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R1155" s="18"/>
      <c r="CV1155" s="18"/>
      <c r="DA1155" s="18"/>
      <c r="DL1155" s="18"/>
      <c r="DN1155" s="18"/>
      <c r="DS1155" s="43" t="s">
        <v>397</v>
      </c>
    </row>
    <row r="1156" spans="4:123" x14ac:dyDescent="0.25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R1156" s="18"/>
      <c r="CV1156" s="18"/>
      <c r="DA1156" s="18"/>
      <c r="DL1156" s="18"/>
      <c r="DN1156" s="18"/>
      <c r="DS1156" s="43" t="s">
        <v>397</v>
      </c>
    </row>
    <row r="1157" spans="4:123" x14ac:dyDescent="0.25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R1157" s="18"/>
      <c r="CV1157" s="18"/>
      <c r="DA1157" s="18"/>
      <c r="DL1157" s="18"/>
      <c r="DN1157" s="18"/>
      <c r="DS1157" s="43" t="s">
        <v>397</v>
      </c>
    </row>
    <row r="1158" spans="4:123" x14ac:dyDescent="0.25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R1158" s="18"/>
      <c r="CV1158" s="18"/>
      <c r="DA1158" s="18"/>
      <c r="DL1158" s="18"/>
      <c r="DN1158" s="18"/>
      <c r="DS1158" s="43" t="s">
        <v>397</v>
      </c>
    </row>
    <row r="1159" spans="4:123" x14ac:dyDescent="0.25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R1159" s="18"/>
      <c r="CV1159" s="18"/>
      <c r="DA1159" s="18"/>
      <c r="DL1159" s="18"/>
      <c r="DN1159" s="18"/>
      <c r="DS1159" s="43" t="s">
        <v>397</v>
      </c>
    </row>
    <row r="1160" spans="4:123" x14ac:dyDescent="0.25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R1160" s="18"/>
      <c r="CV1160" s="18"/>
      <c r="DA1160" s="18"/>
      <c r="DL1160" s="18"/>
      <c r="DN1160" s="18"/>
      <c r="DS1160" s="43" t="s">
        <v>397</v>
      </c>
    </row>
    <row r="1161" spans="4:123" x14ac:dyDescent="0.25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R1161" s="18"/>
      <c r="CV1161" s="18"/>
      <c r="DA1161" s="18"/>
      <c r="DL1161" s="18"/>
      <c r="DN1161" s="18"/>
      <c r="DS1161" s="43" t="s">
        <v>397</v>
      </c>
    </row>
    <row r="1162" spans="4:123" x14ac:dyDescent="0.25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R1162" s="18"/>
      <c r="CV1162" s="18"/>
      <c r="DA1162" s="18"/>
      <c r="DL1162" s="18"/>
      <c r="DN1162" s="18"/>
      <c r="DS1162" s="43" t="s">
        <v>397</v>
      </c>
    </row>
    <row r="1163" spans="4:123" x14ac:dyDescent="0.25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R1163" s="18"/>
      <c r="CV1163" s="18"/>
      <c r="DA1163" s="18"/>
      <c r="DL1163" s="18"/>
      <c r="DN1163" s="18"/>
      <c r="DS1163" s="43" t="s">
        <v>397</v>
      </c>
    </row>
    <row r="1164" spans="4:123" x14ac:dyDescent="0.25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R1164" s="18"/>
      <c r="CV1164" s="18"/>
      <c r="DA1164" s="18"/>
      <c r="DL1164" s="18"/>
      <c r="DN1164" s="18"/>
      <c r="DS1164" s="43" t="s">
        <v>397</v>
      </c>
    </row>
    <row r="1165" spans="4:123" x14ac:dyDescent="0.25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R1165" s="18"/>
      <c r="CV1165" s="18"/>
      <c r="DA1165" s="18"/>
      <c r="DL1165" s="18"/>
      <c r="DN1165" s="18"/>
      <c r="DS1165" s="43" t="s">
        <v>397</v>
      </c>
    </row>
    <row r="1166" spans="4:123" x14ac:dyDescent="0.25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R1166" s="18"/>
      <c r="CV1166" s="18"/>
      <c r="DA1166" s="18"/>
      <c r="DL1166" s="18"/>
      <c r="DN1166" s="18"/>
      <c r="DS1166" s="43" t="s">
        <v>397</v>
      </c>
    </row>
    <row r="1167" spans="4:123" x14ac:dyDescent="0.25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R1167" s="18"/>
      <c r="CV1167" s="18"/>
      <c r="DA1167" s="18"/>
      <c r="DL1167" s="18"/>
      <c r="DN1167" s="18"/>
      <c r="DS1167" s="43" t="s">
        <v>397</v>
      </c>
    </row>
    <row r="1168" spans="4:123" x14ac:dyDescent="0.25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R1168" s="18"/>
      <c r="CV1168" s="18"/>
      <c r="DA1168" s="18"/>
      <c r="DL1168" s="18"/>
      <c r="DN1168" s="18"/>
      <c r="DS1168" s="43" t="s">
        <v>397</v>
      </c>
    </row>
    <row r="1169" spans="4:123" x14ac:dyDescent="0.25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R1169" s="18"/>
      <c r="CV1169" s="18"/>
      <c r="DA1169" s="18"/>
      <c r="DL1169" s="18"/>
      <c r="DN1169" s="18"/>
      <c r="DS1169" s="43" t="s">
        <v>397</v>
      </c>
    </row>
    <row r="1170" spans="4:123" x14ac:dyDescent="0.25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R1170" s="18"/>
      <c r="CV1170" s="18"/>
      <c r="DA1170" s="18"/>
      <c r="DL1170" s="18"/>
      <c r="DN1170" s="18"/>
      <c r="DS1170" s="43" t="s">
        <v>397</v>
      </c>
    </row>
    <row r="1171" spans="4:123" x14ac:dyDescent="0.25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R1171" s="18"/>
      <c r="CV1171" s="18"/>
      <c r="DA1171" s="18"/>
      <c r="DL1171" s="18"/>
      <c r="DN1171" s="18"/>
      <c r="DS1171" s="43" t="s">
        <v>397</v>
      </c>
    </row>
    <row r="1172" spans="4:123" x14ac:dyDescent="0.25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R1172" s="18"/>
      <c r="CV1172" s="18"/>
      <c r="DA1172" s="18"/>
      <c r="DL1172" s="18"/>
      <c r="DN1172" s="18"/>
      <c r="DS1172" s="43" t="s">
        <v>397</v>
      </c>
    </row>
    <row r="1173" spans="4:123" x14ac:dyDescent="0.25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R1173" s="18"/>
      <c r="CV1173" s="18"/>
      <c r="DA1173" s="18"/>
      <c r="DL1173" s="18"/>
      <c r="DN1173" s="18"/>
      <c r="DS1173" s="43" t="s">
        <v>397</v>
      </c>
    </row>
    <row r="1174" spans="4:123" x14ac:dyDescent="0.25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R1174" s="18"/>
      <c r="CV1174" s="18"/>
      <c r="DA1174" s="18"/>
      <c r="DL1174" s="18"/>
      <c r="DN1174" s="18"/>
      <c r="DS1174" s="43" t="s">
        <v>397</v>
      </c>
    </row>
    <row r="1175" spans="4:123" x14ac:dyDescent="0.25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R1175" s="18"/>
      <c r="CV1175" s="18"/>
      <c r="DA1175" s="18"/>
      <c r="DL1175" s="18"/>
      <c r="DN1175" s="18"/>
      <c r="DS1175" s="43" t="s">
        <v>397</v>
      </c>
    </row>
    <row r="1176" spans="4:123" x14ac:dyDescent="0.25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R1176" s="18"/>
      <c r="CV1176" s="18"/>
      <c r="DA1176" s="18"/>
      <c r="DL1176" s="18"/>
      <c r="DN1176" s="18"/>
      <c r="DS1176" s="43" t="s">
        <v>397</v>
      </c>
    </row>
    <row r="1177" spans="4:123" x14ac:dyDescent="0.25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R1177" s="18"/>
      <c r="CV1177" s="18"/>
      <c r="DA1177" s="18"/>
      <c r="DL1177" s="18"/>
      <c r="DN1177" s="18"/>
      <c r="DS1177" s="43" t="s">
        <v>397</v>
      </c>
    </row>
    <row r="1178" spans="4:123" x14ac:dyDescent="0.25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R1178" s="18"/>
      <c r="CV1178" s="18"/>
      <c r="DA1178" s="18"/>
      <c r="DL1178" s="18"/>
      <c r="DN1178" s="18"/>
      <c r="DS1178" s="43" t="s">
        <v>397</v>
      </c>
    </row>
    <row r="1179" spans="4:123" x14ac:dyDescent="0.25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R1179" s="18"/>
      <c r="CV1179" s="18"/>
      <c r="DA1179" s="18"/>
      <c r="DL1179" s="18"/>
      <c r="DN1179" s="18"/>
      <c r="DS1179" s="43" t="s">
        <v>397</v>
      </c>
    </row>
    <row r="1180" spans="4:123" x14ac:dyDescent="0.25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R1180" s="18"/>
      <c r="CV1180" s="18"/>
      <c r="DA1180" s="18"/>
      <c r="DL1180" s="18"/>
      <c r="DN1180" s="18"/>
      <c r="DS1180" s="43" t="s">
        <v>397</v>
      </c>
    </row>
    <row r="1181" spans="4:123" x14ac:dyDescent="0.25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R1181" s="18"/>
      <c r="CV1181" s="18"/>
      <c r="DA1181" s="18"/>
      <c r="DL1181" s="18"/>
      <c r="DN1181" s="18"/>
      <c r="DS1181" s="43" t="s">
        <v>397</v>
      </c>
    </row>
    <row r="1182" spans="4:123" x14ac:dyDescent="0.25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R1182" s="18"/>
      <c r="CV1182" s="18"/>
      <c r="DA1182" s="18"/>
      <c r="DL1182" s="18"/>
      <c r="DN1182" s="18"/>
      <c r="DS1182" s="43" t="s">
        <v>397</v>
      </c>
    </row>
    <row r="1183" spans="4:123" x14ac:dyDescent="0.25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R1183" s="18"/>
      <c r="CV1183" s="18"/>
      <c r="DA1183" s="18"/>
      <c r="DL1183" s="18"/>
      <c r="DN1183" s="18"/>
      <c r="DS1183" s="43" t="s">
        <v>397</v>
      </c>
    </row>
    <row r="1184" spans="4:123" x14ac:dyDescent="0.25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R1184" s="18"/>
      <c r="CV1184" s="18"/>
      <c r="DA1184" s="18"/>
      <c r="DL1184" s="18"/>
      <c r="DN1184" s="18"/>
      <c r="DS1184" s="43" t="s">
        <v>397</v>
      </c>
    </row>
    <row r="1185" spans="4:123" x14ac:dyDescent="0.25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R1185" s="18"/>
      <c r="CV1185" s="18"/>
      <c r="DA1185" s="18"/>
      <c r="DL1185" s="18"/>
      <c r="DN1185" s="18"/>
      <c r="DS1185" s="43" t="s">
        <v>397</v>
      </c>
    </row>
    <row r="1186" spans="4:123" x14ac:dyDescent="0.25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R1186" s="18"/>
      <c r="CV1186" s="18"/>
      <c r="DA1186" s="18"/>
      <c r="DL1186" s="18"/>
      <c r="DN1186" s="18"/>
      <c r="DS1186" s="43" t="s">
        <v>397</v>
      </c>
    </row>
    <row r="1187" spans="4:123" x14ac:dyDescent="0.25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R1187" s="18"/>
      <c r="CV1187" s="18"/>
      <c r="DA1187" s="18"/>
      <c r="DL1187" s="18"/>
      <c r="DN1187" s="18"/>
      <c r="DS1187" s="43" t="s">
        <v>397</v>
      </c>
    </row>
    <row r="1188" spans="4:123" x14ac:dyDescent="0.25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R1188" s="18"/>
      <c r="CV1188" s="18"/>
      <c r="DA1188" s="18"/>
      <c r="DL1188" s="18"/>
      <c r="DN1188" s="18"/>
      <c r="DS1188" s="43" t="s">
        <v>397</v>
      </c>
    </row>
    <row r="1189" spans="4:123" x14ac:dyDescent="0.25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R1189" s="18"/>
      <c r="CV1189" s="18"/>
      <c r="DA1189" s="18"/>
      <c r="DL1189" s="18"/>
      <c r="DN1189" s="18"/>
      <c r="DS1189" s="43" t="s">
        <v>397</v>
      </c>
    </row>
    <row r="1190" spans="4:123" x14ac:dyDescent="0.25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R1190" s="18"/>
      <c r="CV1190" s="18"/>
      <c r="DA1190" s="18"/>
      <c r="DL1190" s="18"/>
      <c r="DN1190" s="18"/>
      <c r="DS1190" s="43" t="s">
        <v>397</v>
      </c>
    </row>
    <row r="1191" spans="4:123" x14ac:dyDescent="0.25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R1191" s="18"/>
      <c r="CV1191" s="18"/>
      <c r="DA1191" s="18"/>
      <c r="DL1191" s="18"/>
      <c r="DN1191" s="18"/>
      <c r="DS1191" s="43" t="s">
        <v>397</v>
      </c>
    </row>
    <row r="1192" spans="4:123" x14ac:dyDescent="0.25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R1192" s="18"/>
      <c r="CV1192" s="18"/>
      <c r="DA1192" s="18"/>
      <c r="DL1192" s="18"/>
      <c r="DN1192" s="18"/>
      <c r="DS1192" s="43" t="s">
        <v>397</v>
      </c>
    </row>
    <row r="1193" spans="4:123" x14ac:dyDescent="0.25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R1193" s="18"/>
      <c r="CV1193" s="18"/>
      <c r="DA1193" s="18"/>
      <c r="DL1193" s="18"/>
      <c r="DN1193" s="18"/>
      <c r="DS1193" s="43" t="s">
        <v>397</v>
      </c>
    </row>
    <row r="1194" spans="4:123" x14ac:dyDescent="0.25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R1194" s="18"/>
      <c r="CV1194" s="18"/>
      <c r="DA1194" s="18"/>
      <c r="DL1194" s="18"/>
      <c r="DN1194" s="18"/>
      <c r="DS1194" s="43" t="s">
        <v>397</v>
      </c>
    </row>
    <row r="1195" spans="4:123" x14ac:dyDescent="0.25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R1195" s="18"/>
      <c r="CV1195" s="18"/>
      <c r="DA1195" s="18"/>
      <c r="DL1195" s="18"/>
      <c r="DN1195" s="18"/>
      <c r="DS1195" s="43" t="s">
        <v>397</v>
      </c>
    </row>
    <row r="1196" spans="4:123" x14ac:dyDescent="0.25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R1196" s="18"/>
      <c r="CV1196" s="18"/>
      <c r="DA1196" s="18"/>
      <c r="DL1196" s="18"/>
      <c r="DN1196" s="18"/>
      <c r="DS1196" s="43" t="s">
        <v>397</v>
      </c>
    </row>
    <row r="1197" spans="4:123" x14ac:dyDescent="0.25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R1197" s="18"/>
      <c r="CV1197" s="18"/>
      <c r="DA1197" s="18"/>
      <c r="DL1197" s="18"/>
      <c r="DN1197" s="18"/>
      <c r="DS1197" s="43" t="s">
        <v>397</v>
      </c>
    </row>
    <row r="1198" spans="4:123" x14ac:dyDescent="0.25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R1198" s="18"/>
      <c r="CV1198" s="18"/>
      <c r="DA1198" s="18"/>
      <c r="DL1198" s="18"/>
      <c r="DN1198" s="18"/>
      <c r="DS1198" s="43" t="s">
        <v>397</v>
      </c>
    </row>
    <row r="1199" spans="4:123" x14ac:dyDescent="0.25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R1199" s="18"/>
      <c r="CV1199" s="18"/>
      <c r="DA1199" s="18"/>
      <c r="DL1199" s="18"/>
      <c r="DN1199" s="18"/>
      <c r="DS1199" s="43" t="s">
        <v>397</v>
      </c>
    </row>
    <row r="1200" spans="4:123" x14ac:dyDescent="0.25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R1200" s="18"/>
      <c r="CV1200" s="18"/>
      <c r="DA1200" s="18"/>
      <c r="DL1200" s="18"/>
      <c r="DN1200" s="18"/>
      <c r="DS1200" s="43" t="s">
        <v>397</v>
      </c>
    </row>
    <row r="1201" spans="4:123" x14ac:dyDescent="0.25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R1201" s="18"/>
      <c r="CV1201" s="18"/>
      <c r="DA1201" s="18"/>
      <c r="DL1201" s="18"/>
      <c r="DN1201" s="18"/>
      <c r="DS1201" s="43" t="s">
        <v>397</v>
      </c>
    </row>
    <row r="1202" spans="4:123" x14ac:dyDescent="0.25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R1202" s="18"/>
      <c r="CV1202" s="18"/>
      <c r="DA1202" s="18"/>
      <c r="DL1202" s="18"/>
      <c r="DN1202" s="18"/>
      <c r="DS1202" s="43" t="s">
        <v>397</v>
      </c>
    </row>
    <row r="1203" spans="4:123" x14ac:dyDescent="0.25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R1203" s="18"/>
      <c r="CV1203" s="18"/>
      <c r="DA1203" s="18"/>
      <c r="DL1203" s="18"/>
      <c r="DN1203" s="18"/>
      <c r="DS1203" s="43" t="s">
        <v>397</v>
      </c>
    </row>
    <row r="1204" spans="4:123" x14ac:dyDescent="0.25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R1204" s="18"/>
      <c r="CV1204" s="18"/>
      <c r="DA1204" s="18"/>
      <c r="DL1204" s="18"/>
      <c r="DN1204" s="18"/>
      <c r="DS1204" s="43" t="s">
        <v>397</v>
      </c>
    </row>
    <row r="1205" spans="4:123" x14ac:dyDescent="0.25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R1205" s="18"/>
      <c r="CV1205" s="18"/>
      <c r="DA1205" s="18"/>
      <c r="DL1205" s="18"/>
      <c r="DN1205" s="18"/>
      <c r="DS1205" s="43" t="s">
        <v>397</v>
      </c>
    </row>
    <row r="1206" spans="4:123" x14ac:dyDescent="0.25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R1206" s="18"/>
      <c r="CV1206" s="18"/>
      <c r="DA1206" s="18"/>
      <c r="DL1206" s="18"/>
      <c r="DN1206" s="18"/>
      <c r="DS1206" s="43" t="s">
        <v>397</v>
      </c>
    </row>
    <row r="1207" spans="4:123" x14ac:dyDescent="0.25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R1207" s="18"/>
      <c r="CV1207" s="18"/>
      <c r="DA1207" s="18"/>
      <c r="DL1207" s="18"/>
      <c r="DN1207" s="18"/>
      <c r="DS1207" s="43" t="s">
        <v>397</v>
      </c>
    </row>
    <row r="1208" spans="4:123" x14ac:dyDescent="0.25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R1208" s="18"/>
      <c r="CV1208" s="18"/>
      <c r="DA1208" s="18"/>
      <c r="DL1208" s="18"/>
      <c r="DN1208" s="18"/>
      <c r="DS1208" s="43" t="s">
        <v>397</v>
      </c>
    </row>
    <row r="1209" spans="4:123" x14ac:dyDescent="0.25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R1209" s="18"/>
      <c r="CV1209" s="18"/>
      <c r="DA1209" s="18"/>
      <c r="DL1209" s="18"/>
      <c r="DN1209" s="18"/>
      <c r="DS1209" s="43" t="s">
        <v>397</v>
      </c>
    </row>
    <row r="1210" spans="4:123" x14ac:dyDescent="0.25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R1210" s="18"/>
      <c r="CV1210" s="18"/>
      <c r="DA1210" s="18"/>
      <c r="DL1210" s="18"/>
      <c r="DN1210" s="18"/>
      <c r="DS1210" s="43" t="s">
        <v>397</v>
      </c>
    </row>
    <row r="1211" spans="4:123" x14ac:dyDescent="0.25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R1211" s="18"/>
      <c r="CV1211" s="18"/>
      <c r="DA1211" s="18"/>
      <c r="DL1211" s="18"/>
      <c r="DN1211" s="18"/>
      <c r="DS1211" s="43" t="s">
        <v>397</v>
      </c>
    </row>
    <row r="1212" spans="4:123" x14ac:dyDescent="0.25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R1212" s="18"/>
      <c r="CV1212" s="18"/>
      <c r="DA1212" s="18"/>
      <c r="DL1212" s="18"/>
      <c r="DN1212" s="18"/>
      <c r="DS1212" s="43" t="s">
        <v>397</v>
      </c>
    </row>
    <row r="1213" spans="4:123" x14ac:dyDescent="0.25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R1213" s="18"/>
      <c r="CV1213" s="18"/>
      <c r="DA1213" s="18"/>
      <c r="DL1213" s="18"/>
      <c r="DN1213" s="18"/>
      <c r="DS1213" s="43" t="s">
        <v>397</v>
      </c>
    </row>
    <row r="1214" spans="4:123" x14ac:dyDescent="0.25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R1214" s="18"/>
      <c r="CV1214" s="18"/>
      <c r="DA1214" s="18"/>
      <c r="DL1214" s="18"/>
      <c r="DN1214" s="18"/>
      <c r="DS1214" s="43" t="s">
        <v>397</v>
      </c>
    </row>
    <row r="1215" spans="4:123" x14ac:dyDescent="0.25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R1215" s="18"/>
      <c r="CV1215" s="18"/>
      <c r="DA1215" s="18"/>
      <c r="DL1215" s="18"/>
      <c r="DN1215" s="18"/>
      <c r="DS1215" s="43" t="s">
        <v>397</v>
      </c>
    </row>
    <row r="1216" spans="4:123" x14ac:dyDescent="0.25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R1216" s="18"/>
      <c r="CV1216" s="18"/>
      <c r="DA1216" s="18"/>
      <c r="DL1216" s="18"/>
      <c r="DN1216" s="18"/>
      <c r="DS1216" s="43" t="s">
        <v>397</v>
      </c>
    </row>
    <row r="1217" spans="4:123" x14ac:dyDescent="0.25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R1217" s="18"/>
      <c r="CV1217" s="18"/>
      <c r="DA1217" s="18"/>
      <c r="DL1217" s="18"/>
      <c r="DN1217" s="18"/>
      <c r="DS1217" s="43" t="s">
        <v>397</v>
      </c>
    </row>
    <row r="1218" spans="4:123" x14ac:dyDescent="0.25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R1218" s="18"/>
      <c r="CV1218" s="18"/>
      <c r="DA1218" s="18"/>
      <c r="DL1218" s="18"/>
      <c r="DN1218" s="18"/>
      <c r="DS1218" s="43" t="s">
        <v>397</v>
      </c>
    </row>
    <row r="1219" spans="4:123" x14ac:dyDescent="0.25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R1219" s="18"/>
      <c r="CV1219" s="18"/>
      <c r="DA1219" s="18"/>
      <c r="DL1219" s="18"/>
      <c r="DN1219" s="18"/>
      <c r="DS1219" s="43" t="s">
        <v>397</v>
      </c>
    </row>
    <row r="1220" spans="4:123" x14ac:dyDescent="0.25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R1220" s="18"/>
      <c r="CV1220" s="18"/>
      <c r="DA1220" s="18"/>
      <c r="DL1220" s="18"/>
      <c r="DN1220" s="18"/>
      <c r="DS1220" s="43" t="s">
        <v>397</v>
      </c>
    </row>
    <row r="1221" spans="4:123" x14ac:dyDescent="0.25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R1221" s="18"/>
      <c r="CV1221" s="18"/>
      <c r="DA1221" s="18"/>
      <c r="DL1221" s="18"/>
      <c r="DN1221" s="18"/>
      <c r="DS1221" s="43" t="s">
        <v>397</v>
      </c>
    </row>
    <row r="1222" spans="4:123" x14ac:dyDescent="0.25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R1222" s="18"/>
      <c r="CV1222" s="18"/>
      <c r="DA1222" s="18"/>
      <c r="DL1222" s="18"/>
      <c r="DN1222" s="18"/>
      <c r="DS1222" s="43" t="s">
        <v>397</v>
      </c>
    </row>
    <row r="1223" spans="4:123" x14ac:dyDescent="0.25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R1223" s="18"/>
      <c r="CV1223" s="18"/>
      <c r="DA1223" s="18"/>
      <c r="DL1223" s="18"/>
      <c r="DN1223" s="18"/>
      <c r="DS1223" s="43" t="s">
        <v>397</v>
      </c>
    </row>
    <row r="1224" spans="4:123" x14ac:dyDescent="0.25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R1224" s="18"/>
      <c r="CV1224" s="18"/>
      <c r="DA1224" s="18"/>
      <c r="DL1224" s="18"/>
      <c r="DN1224" s="18"/>
      <c r="DS1224" s="43" t="s">
        <v>397</v>
      </c>
    </row>
    <row r="1225" spans="4:123" x14ac:dyDescent="0.25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R1225" s="18"/>
      <c r="CV1225" s="18"/>
      <c r="DA1225" s="18"/>
      <c r="DL1225" s="18"/>
      <c r="DN1225" s="18"/>
      <c r="DS1225" s="43" t="s">
        <v>397</v>
      </c>
    </row>
    <row r="1226" spans="4:123" x14ac:dyDescent="0.25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R1226" s="18"/>
      <c r="CV1226" s="18"/>
      <c r="DA1226" s="18"/>
      <c r="DL1226" s="18"/>
      <c r="DN1226" s="18"/>
      <c r="DS1226" s="43" t="s">
        <v>397</v>
      </c>
    </row>
    <row r="1227" spans="4:123" x14ac:dyDescent="0.25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R1227" s="18"/>
      <c r="CV1227" s="18"/>
      <c r="DA1227" s="18"/>
      <c r="DL1227" s="18"/>
      <c r="DN1227" s="18"/>
      <c r="DS1227" s="43" t="s">
        <v>397</v>
      </c>
    </row>
    <row r="1228" spans="4:123" x14ac:dyDescent="0.25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R1228" s="18"/>
      <c r="CV1228" s="18"/>
      <c r="DA1228" s="18"/>
      <c r="DL1228" s="18"/>
      <c r="DN1228" s="18"/>
      <c r="DS1228" s="43" t="s">
        <v>397</v>
      </c>
    </row>
    <row r="1229" spans="4:123" x14ac:dyDescent="0.25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R1229" s="18"/>
      <c r="CV1229" s="18"/>
      <c r="DA1229" s="18"/>
      <c r="DL1229" s="18"/>
      <c r="DN1229" s="18"/>
      <c r="DS1229" s="43" t="s">
        <v>397</v>
      </c>
    </row>
    <row r="1230" spans="4:123" x14ac:dyDescent="0.25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R1230" s="18"/>
      <c r="CV1230" s="18"/>
      <c r="DA1230" s="18"/>
      <c r="DL1230" s="18"/>
      <c r="DN1230" s="18"/>
      <c r="DS1230" s="43" t="s">
        <v>397</v>
      </c>
    </row>
    <row r="1231" spans="4:123" x14ac:dyDescent="0.25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R1231" s="18"/>
      <c r="CV1231" s="18"/>
      <c r="DA1231" s="18"/>
      <c r="DL1231" s="18"/>
      <c r="DN1231" s="18"/>
      <c r="DS1231" s="43" t="s">
        <v>397</v>
      </c>
    </row>
    <row r="1232" spans="4:123" x14ac:dyDescent="0.25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R1232" s="18"/>
      <c r="CV1232" s="18"/>
      <c r="DA1232" s="18"/>
      <c r="DL1232" s="18"/>
      <c r="DN1232" s="18"/>
      <c r="DS1232" s="43" t="s">
        <v>397</v>
      </c>
    </row>
    <row r="1233" spans="4:123" x14ac:dyDescent="0.25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R1233" s="18"/>
      <c r="CV1233" s="18"/>
      <c r="DA1233" s="18"/>
      <c r="DL1233" s="18"/>
      <c r="DN1233" s="18"/>
      <c r="DS1233" s="43" t="s">
        <v>397</v>
      </c>
    </row>
    <row r="1234" spans="4:123" x14ac:dyDescent="0.25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R1234" s="18"/>
      <c r="CV1234" s="18"/>
      <c r="DA1234" s="18"/>
      <c r="DL1234" s="18"/>
      <c r="DN1234" s="18"/>
      <c r="DS1234" s="43" t="s">
        <v>397</v>
      </c>
    </row>
    <row r="1235" spans="4:123" x14ac:dyDescent="0.25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R1235" s="18"/>
      <c r="CV1235" s="18"/>
      <c r="DA1235" s="18"/>
      <c r="DL1235" s="18"/>
      <c r="DN1235" s="18"/>
      <c r="DS1235" s="43" t="s">
        <v>397</v>
      </c>
    </row>
    <row r="1236" spans="4:123" x14ac:dyDescent="0.25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R1236" s="18"/>
      <c r="CV1236" s="18"/>
      <c r="DA1236" s="18"/>
      <c r="DL1236" s="18"/>
      <c r="DN1236" s="18"/>
      <c r="DS1236" s="43" t="s">
        <v>397</v>
      </c>
    </row>
    <row r="1237" spans="4:123" x14ac:dyDescent="0.25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R1237" s="18"/>
      <c r="CV1237" s="18"/>
      <c r="DA1237" s="18"/>
      <c r="DL1237" s="18"/>
      <c r="DN1237" s="18"/>
      <c r="DS1237" s="43" t="s">
        <v>397</v>
      </c>
    </row>
    <row r="1238" spans="4:123" x14ac:dyDescent="0.25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R1238" s="18"/>
      <c r="CV1238" s="18"/>
      <c r="DA1238" s="18"/>
      <c r="DL1238" s="18"/>
      <c r="DN1238" s="18"/>
      <c r="DS1238" s="43" t="s">
        <v>397</v>
      </c>
    </row>
    <row r="1239" spans="4:123" x14ac:dyDescent="0.25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R1239" s="18"/>
      <c r="CV1239" s="18"/>
      <c r="DA1239" s="18"/>
      <c r="DL1239" s="18"/>
      <c r="DN1239" s="18"/>
      <c r="DS1239" s="43" t="s">
        <v>397</v>
      </c>
    </row>
    <row r="1240" spans="4:123" x14ac:dyDescent="0.25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R1240" s="18"/>
      <c r="CV1240" s="18"/>
      <c r="DA1240" s="18"/>
      <c r="DL1240" s="18"/>
      <c r="DN1240" s="18"/>
      <c r="DS1240" s="43" t="s">
        <v>397</v>
      </c>
    </row>
    <row r="1241" spans="4:123" x14ac:dyDescent="0.25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R1241" s="18"/>
      <c r="CV1241" s="18"/>
      <c r="DA1241" s="18"/>
      <c r="DL1241" s="18"/>
      <c r="DN1241" s="18"/>
      <c r="DS1241" s="43" t="s">
        <v>397</v>
      </c>
    </row>
    <row r="1242" spans="4:123" x14ac:dyDescent="0.25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R1242" s="18"/>
      <c r="CV1242" s="18"/>
      <c r="DA1242" s="18"/>
      <c r="DL1242" s="18"/>
      <c r="DN1242" s="18"/>
      <c r="DS1242" s="43" t="s">
        <v>397</v>
      </c>
    </row>
    <row r="1243" spans="4:123" x14ac:dyDescent="0.25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R1243" s="18"/>
      <c r="CV1243" s="18"/>
      <c r="DA1243" s="18"/>
      <c r="DL1243" s="18"/>
      <c r="DN1243" s="18"/>
      <c r="DS1243" s="43" t="s">
        <v>397</v>
      </c>
    </row>
    <row r="1244" spans="4:123" x14ac:dyDescent="0.25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R1244" s="18"/>
      <c r="CV1244" s="18"/>
      <c r="DA1244" s="18"/>
      <c r="DL1244" s="18"/>
      <c r="DN1244" s="18"/>
      <c r="DS1244" s="43" t="s">
        <v>397</v>
      </c>
    </row>
    <row r="1245" spans="4:123" x14ac:dyDescent="0.25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R1245" s="18"/>
      <c r="CV1245" s="18"/>
      <c r="DA1245" s="18"/>
      <c r="DL1245" s="18"/>
      <c r="DN1245" s="18"/>
      <c r="DS1245" s="43" t="s">
        <v>397</v>
      </c>
    </row>
    <row r="1246" spans="4:123" x14ac:dyDescent="0.25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R1246" s="18"/>
      <c r="CV1246" s="18"/>
      <c r="DA1246" s="18"/>
      <c r="DL1246" s="18"/>
      <c r="DN1246" s="18"/>
      <c r="DS1246" s="43" t="s">
        <v>397</v>
      </c>
    </row>
    <row r="1247" spans="4:123" x14ac:dyDescent="0.25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R1247" s="18"/>
      <c r="CV1247" s="18"/>
      <c r="DA1247" s="18"/>
      <c r="DL1247" s="18"/>
      <c r="DN1247" s="18"/>
      <c r="DS1247" s="43" t="s">
        <v>397</v>
      </c>
    </row>
    <row r="1248" spans="4:123" x14ac:dyDescent="0.25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R1248" s="18"/>
      <c r="CV1248" s="18"/>
      <c r="DA1248" s="18"/>
      <c r="DL1248" s="18"/>
      <c r="DN1248" s="18"/>
      <c r="DS1248" s="43" t="s">
        <v>397</v>
      </c>
    </row>
    <row r="1249" spans="4:123" x14ac:dyDescent="0.25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R1249" s="18"/>
      <c r="CV1249" s="18"/>
      <c r="DA1249" s="18"/>
      <c r="DL1249" s="18"/>
      <c r="DN1249" s="18"/>
      <c r="DS1249" s="43" t="s">
        <v>397</v>
      </c>
    </row>
    <row r="1250" spans="4:123" x14ac:dyDescent="0.25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R1250" s="18"/>
      <c r="CV1250" s="18"/>
      <c r="DA1250" s="18"/>
      <c r="DL1250" s="18"/>
      <c r="DN1250" s="18"/>
      <c r="DS1250" s="43" t="s">
        <v>397</v>
      </c>
    </row>
    <row r="1251" spans="4:123" x14ac:dyDescent="0.25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R1251" s="18"/>
      <c r="CV1251" s="18"/>
      <c r="DA1251" s="18"/>
      <c r="DL1251" s="18"/>
      <c r="DN1251" s="18"/>
      <c r="DS1251" s="43" t="s">
        <v>397</v>
      </c>
    </row>
    <row r="1252" spans="4:123" x14ac:dyDescent="0.25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R1252" s="18"/>
      <c r="CV1252" s="18"/>
      <c r="DA1252" s="18"/>
      <c r="DL1252" s="18"/>
      <c r="DN1252" s="18"/>
      <c r="DS1252" s="43" t="s">
        <v>397</v>
      </c>
    </row>
    <row r="1253" spans="4:123" x14ac:dyDescent="0.25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R1253" s="18"/>
      <c r="CV1253" s="18"/>
      <c r="DA1253" s="18"/>
      <c r="DL1253" s="18"/>
      <c r="DN1253" s="18"/>
      <c r="DS1253" s="43" t="s">
        <v>397</v>
      </c>
    </row>
    <row r="1254" spans="4:123" x14ac:dyDescent="0.25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R1254" s="18"/>
      <c r="CV1254" s="18"/>
      <c r="DA1254" s="18"/>
      <c r="DL1254" s="18"/>
      <c r="DN1254" s="18"/>
      <c r="DS1254" s="43" t="s">
        <v>397</v>
      </c>
    </row>
    <row r="1255" spans="4:123" x14ac:dyDescent="0.25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R1255" s="18"/>
      <c r="CV1255" s="18"/>
      <c r="DA1255" s="18"/>
      <c r="DL1255" s="18"/>
      <c r="DN1255" s="18"/>
      <c r="DS1255" s="43" t="s">
        <v>397</v>
      </c>
    </row>
    <row r="1256" spans="4:123" x14ac:dyDescent="0.25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R1256" s="18"/>
      <c r="CV1256" s="18"/>
      <c r="DA1256" s="18"/>
      <c r="DL1256" s="18"/>
      <c r="DN1256" s="18"/>
      <c r="DS1256" s="43" t="s">
        <v>397</v>
      </c>
    </row>
    <row r="1257" spans="4:123" x14ac:dyDescent="0.25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R1257" s="18"/>
      <c r="CV1257" s="18"/>
      <c r="DA1257" s="18"/>
      <c r="DL1257" s="18"/>
      <c r="DN1257" s="18"/>
      <c r="DS1257" s="43" t="s">
        <v>397</v>
      </c>
    </row>
    <row r="1258" spans="4:123" x14ac:dyDescent="0.25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R1258" s="18"/>
      <c r="CV1258" s="18"/>
      <c r="DA1258" s="18"/>
      <c r="DL1258" s="18"/>
      <c r="DN1258" s="18"/>
      <c r="DS1258" s="43" t="s">
        <v>397</v>
      </c>
    </row>
    <row r="1259" spans="4:123" x14ac:dyDescent="0.25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R1259" s="18"/>
      <c r="CV1259" s="18"/>
      <c r="DA1259" s="18"/>
      <c r="DL1259" s="18"/>
      <c r="DN1259" s="18"/>
      <c r="DS1259" s="43" t="s">
        <v>397</v>
      </c>
    </row>
    <row r="1260" spans="4:123" x14ac:dyDescent="0.25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R1260" s="18"/>
      <c r="CV1260" s="18"/>
      <c r="DA1260" s="18"/>
      <c r="DL1260" s="18"/>
      <c r="DN1260" s="18"/>
      <c r="DS1260" s="43" t="s">
        <v>397</v>
      </c>
    </row>
    <row r="1261" spans="4:123" x14ac:dyDescent="0.25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R1261" s="18"/>
      <c r="CV1261" s="18"/>
      <c r="DA1261" s="18"/>
      <c r="DL1261" s="18"/>
      <c r="DN1261" s="18"/>
      <c r="DS1261" s="43" t="s">
        <v>397</v>
      </c>
    </row>
    <row r="1262" spans="4:123" x14ac:dyDescent="0.25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R1262" s="18"/>
      <c r="CV1262" s="18"/>
      <c r="DA1262" s="18"/>
      <c r="DL1262" s="18"/>
      <c r="DN1262" s="18"/>
      <c r="DS1262" s="43" t="s">
        <v>397</v>
      </c>
    </row>
    <row r="1263" spans="4:123" x14ac:dyDescent="0.25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R1263" s="18"/>
      <c r="CV1263" s="18"/>
      <c r="DA1263" s="18"/>
      <c r="DL1263" s="18"/>
      <c r="DN1263" s="18"/>
      <c r="DS1263" s="43" t="s">
        <v>397</v>
      </c>
    </row>
    <row r="1264" spans="4:123" x14ac:dyDescent="0.25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R1264" s="18"/>
      <c r="CV1264" s="18"/>
      <c r="DA1264" s="18"/>
      <c r="DL1264" s="18"/>
      <c r="DN1264" s="18"/>
      <c r="DS1264" s="43" t="s">
        <v>397</v>
      </c>
    </row>
    <row r="1265" spans="4:123" x14ac:dyDescent="0.25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R1265" s="18"/>
      <c r="CV1265" s="18"/>
      <c r="DA1265" s="18"/>
      <c r="DL1265" s="18"/>
      <c r="DN1265" s="18"/>
      <c r="DS1265" s="43" t="s">
        <v>397</v>
      </c>
    </row>
    <row r="1266" spans="4:123" x14ac:dyDescent="0.25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R1266" s="18"/>
      <c r="CV1266" s="18"/>
      <c r="DA1266" s="18"/>
      <c r="DL1266" s="18"/>
      <c r="DN1266" s="18"/>
      <c r="DS1266" s="43" t="s">
        <v>397</v>
      </c>
    </row>
    <row r="1267" spans="4:123" x14ac:dyDescent="0.25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R1267" s="18"/>
      <c r="CV1267" s="18"/>
      <c r="DA1267" s="18"/>
      <c r="DL1267" s="18"/>
      <c r="DN1267" s="18"/>
      <c r="DS1267" s="43" t="s">
        <v>397</v>
      </c>
    </row>
    <row r="1268" spans="4:123" x14ac:dyDescent="0.25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R1268" s="18"/>
      <c r="CV1268" s="18"/>
      <c r="DA1268" s="18"/>
      <c r="DL1268" s="18"/>
      <c r="DN1268" s="18"/>
      <c r="DS1268" s="43" t="s">
        <v>397</v>
      </c>
    </row>
    <row r="1269" spans="4:123" x14ac:dyDescent="0.25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R1269" s="18"/>
      <c r="CV1269" s="18"/>
      <c r="DA1269" s="18"/>
      <c r="DL1269" s="18"/>
      <c r="DN1269" s="18"/>
      <c r="DS1269" s="43" t="s">
        <v>397</v>
      </c>
    </row>
    <row r="1270" spans="4:123" x14ac:dyDescent="0.25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R1270" s="18"/>
      <c r="CV1270" s="18"/>
      <c r="DA1270" s="18"/>
      <c r="DL1270" s="18"/>
      <c r="DN1270" s="18"/>
      <c r="DS1270" s="43" t="s">
        <v>397</v>
      </c>
    </row>
    <row r="1271" spans="4:123" x14ac:dyDescent="0.25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R1271" s="18"/>
      <c r="CV1271" s="18"/>
      <c r="DA1271" s="18"/>
      <c r="DL1271" s="18"/>
      <c r="DN1271" s="18"/>
      <c r="DS1271" s="43" t="s">
        <v>397</v>
      </c>
    </row>
    <row r="1272" spans="4:123" x14ac:dyDescent="0.25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R1272" s="18"/>
      <c r="CV1272" s="18"/>
      <c r="DA1272" s="18"/>
      <c r="DL1272" s="18"/>
      <c r="DN1272" s="18"/>
      <c r="DS1272" s="43" t="s">
        <v>397</v>
      </c>
    </row>
    <row r="1273" spans="4:123" x14ac:dyDescent="0.25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R1273" s="18"/>
      <c r="CV1273" s="18"/>
      <c r="DA1273" s="18"/>
      <c r="DL1273" s="18"/>
      <c r="DN1273" s="18"/>
      <c r="DS1273" s="43" t="s">
        <v>397</v>
      </c>
    </row>
    <row r="1274" spans="4:123" x14ac:dyDescent="0.25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R1274" s="18"/>
      <c r="CV1274" s="18"/>
      <c r="DA1274" s="18"/>
      <c r="DL1274" s="18"/>
      <c r="DN1274" s="18"/>
      <c r="DS1274" s="43" t="s">
        <v>397</v>
      </c>
    </row>
    <row r="1275" spans="4:123" x14ac:dyDescent="0.25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R1275" s="18"/>
      <c r="CV1275" s="18"/>
      <c r="DA1275" s="18"/>
      <c r="DL1275" s="18"/>
      <c r="DN1275" s="18"/>
      <c r="DS1275" s="43" t="s">
        <v>397</v>
      </c>
    </row>
    <row r="1276" spans="4:123" x14ac:dyDescent="0.25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R1276" s="18"/>
      <c r="CV1276" s="18"/>
      <c r="DA1276" s="18"/>
      <c r="DL1276" s="18"/>
      <c r="DN1276" s="18"/>
      <c r="DS1276" s="43" t="s">
        <v>397</v>
      </c>
    </row>
    <row r="1277" spans="4:123" x14ac:dyDescent="0.25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R1277" s="18"/>
      <c r="CV1277" s="18"/>
      <c r="DA1277" s="18"/>
      <c r="DL1277" s="18"/>
      <c r="DN1277" s="18"/>
      <c r="DS1277" s="43" t="s">
        <v>397</v>
      </c>
    </row>
    <row r="1278" spans="4:123" x14ac:dyDescent="0.25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R1278" s="18"/>
      <c r="CV1278" s="18"/>
      <c r="DA1278" s="18"/>
      <c r="DL1278" s="18"/>
      <c r="DN1278" s="18"/>
      <c r="DS1278" s="43" t="s">
        <v>397</v>
      </c>
    </row>
    <row r="1279" spans="4:123" x14ac:dyDescent="0.25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R1279" s="18"/>
      <c r="CV1279" s="18"/>
      <c r="DA1279" s="18"/>
      <c r="DL1279" s="18"/>
      <c r="DN1279" s="18"/>
      <c r="DS1279" s="43" t="s">
        <v>397</v>
      </c>
    </row>
    <row r="1280" spans="4:123" x14ac:dyDescent="0.25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R1280" s="18"/>
      <c r="CV1280" s="18"/>
      <c r="DA1280" s="18"/>
      <c r="DL1280" s="18"/>
      <c r="DN1280" s="18"/>
      <c r="DS1280" s="43" t="s">
        <v>397</v>
      </c>
    </row>
    <row r="1281" spans="4:123" x14ac:dyDescent="0.25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R1281" s="18"/>
      <c r="CV1281" s="18"/>
      <c r="DA1281" s="18"/>
      <c r="DL1281" s="18"/>
      <c r="DN1281" s="18"/>
      <c r="DS1281" s="43" t="s">
        <v>397</v>
      </c>
    </row>
    <row r="1282" spans="4:123" x14ac:dyDescent="0.25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R1282" s="18"/>
      <c r="CV1282" s="18"/>
      <c r="DA1282" s="18"/>
      <c r="DL1282" s="18"/>
      <c r="DN1282" s="18"/>
      <c r="DS1282" s="43" t="s">
        <v>397</v>
      </c>
    </row>
    <row r="1283" spans="4:123" x14ac:dyDescent="0.25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R1283" s="18"/>
      <c r="CV1283" s="18"/>
      <c r="DA1283" s="18"/>
      <c r="DL1283" s="18"/>
      <c r="DN1283" s="18"/>
      <c r="DS1283" s="43" t="s">
        <v>397</v>
      </c>
    </row>
    <row r="1284" spans="4:123" x14ac:dyDescent="0.25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R1284" s="18"/>
      <c r="CV1284" s="18"/>
      <c r="DA1284" s="18"/>
      <c r="DL1284" s="18"/>
      <c r="DN1284" s="18"/>
      <c r="DS1284" s="43" t="s">
        <v>397</v>
      </c>
    </row>
    <row r="1285" spans="4:123" x14ac:dyDescent="0.25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R1285" s="18"/>
      <c r="CV1285" s="18"/>
      <c r="DA1285" s="18"/>
      <c r="DL1285" s="18"/>
      <c r="DN1285" s="18"/>
      <c r="DS1285" s="43" t="s">
        <v>397</v>
      </c>
    </row>
    <row r="1286" spans="4:123" x14ac:dyDescent="0.25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R1286" s="18"/>
      <c r="CV1286" s="18"/>
      <c r="DA1286" s="18"/>
      <c r="DL1286" s="18"/>
      <c r="DN1286" s="18"/>
      <c r="DS1286" s="43" t="s">
        <v>397</v>
      </c>
    </row>
    <row r="1287" spans="4:123" x14ac:dyDescent="0.25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R1287" s="18"/>
      <c r="CV1287" s="18"/>
      <c r="DA1287" s="18"/>
      <c r="DL1287" s="18"/>
      <c r="DN1287" s="18"/>
      <c r="DS1287" s="43" t="s">
        <v>397</v>
      </c>
    </row>
    <row r="1288" spans="4:123" x14ac:dyDescent="0.25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R1288" s="18"/>
      <c r="CV1288" s="18"/>
      <c r="DA1288" s="18"/>
      <c r="DL1288" s="18"/>
      <c r="DN1288" s="18"/>
      <c r="DS1288" s="43" t="s">
        <v>397</v>
      </c>
    </row>
    <row r="1289" spans="4:123" x14ac:dyDescent="0.25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R1289" s="18"/>
      <c r="CV1289" s="18"/>
      <c r="DA1289" s="18"/>
      <c r="DL1289" s="18"/>
      <c r="DN1289" s="18"/>
      <c r="DS1289" s="43" t="s">
        <v>397</v>
      </c>
    </row>
    <row r="1290" spans="4:123" x14ac:dyDescent="0.25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R1290" s="18"/>
      <c r="CV1290" s="18"/>
      <c r="DA1290" s="18"/>
      <c r="DL1290" s="18"/>
      <c r="DN1290" s="18"/>
      <c r="DS1290" s="43" t="s">
        <v>397</v>
      </c>
    </row>
    <row r="1291" spans="4:123" x14ac:dyDescent="0.25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R1291" s="18"/>
      <c r="CV1291" s="18"/>
      <c r="DA1291" s="18"/>
      <c r="DL1291" s="18"/>
      <c r="DN1291" s="18"/>
      <c r="DS1291" s="43" t="s">
        <v>397</v>
      </c>
    </row>
    <row r="1292" spans="4:123" x14ac:dyDescent="0.25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R1292" s="18"/>
      <c r="CV1292" s="18"/>
      <c r="DA1292" s="18"/>
      <c r="DL1292" s="18"/>
      <c r="DN1292" s="18"/>
      <c r="DS1292" s="43" t="s">
        <v>397</v>
      </c>
    </row>
    <row r="1293" spans="4:123" x14ac:dyDescent="0.25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R1293" s="18"/>
      <c r="CV1293" s="18"/>
      <c r="DA1293" s="18"/>
      <c r="DL1293" s="18"/>
      <c r="DN1293" s="18"/>
      <c r="DS1293" s="43" t="s">
        <v>397</v>
      </c>
    </row>
    <row r="1294" spans="4:123" x14ac:dyDescent="0.25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R1294" s="18"/>
      <c r="CV1294" s="18"/>
      <c r="DA1294" s="18"/>
      <c r="DL1294" s="18"/>
      <c r="DN1294" s="18"/>
      <c r="DS1294" s="43" t="s">
        <v>397</v>
      </c>
    </row>
    <row r="1295" spans="4:123" x14ac:dyDescent="0.25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R1295" s="18"/>
      <c r="CV1295" s="18"/>
      <c r="DA1295" s="18"/>
      <c r="DL1295" s="18"/>
      <c r="DN1295" s="18"/>
      <c r="DS1295" s="43" t="s">
        <v>397</v>
      </c>
    </row>
    <row r="1296" spans="4:123" x14ac:dyDescent="0.25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R1296" s="18"/>
      <c r="CV1296" s="18"/>
      <c r="DA1296" s="18"/>
      <c r="DL1296" s="18"/>
      <c r="DN1296" s="18"/>
      <c r="DS1296" s="43" t="s">
        <v>397</v>
      </c>
    </row>
    <row r="1297" spans="4:123" x14ac:dyDescent="0.25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R1297" s="18"/>
      <c r="CV1297" s="18"/>
      <c r="DA1297" s="18"/>
      <c r="DL1297" s="18"/>
      <c r="DN1297" s="18"/>
      <c r="DS1297" s="43" t="s">
        <v>397</v>
      </c>
    </row>
    <row r="1298" spans="4:123" x14ac:dyDescent="0.25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R1298" s="18"/>
      <c r="CV1298" s="18"/>
      <c r="DA1298" s="18"/>
      <c r="DL1298" s="18"/>
      <c r="DN1298" s="18"/>
      <c r="DS1298" s="43" t="s">
        <v>397</v>
      </c>
    </row>
    <row r="1299" spans="4:123" x14ac:dyDescent="0.25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R1299" s="18"/>
      <c r="CV1299" s="18"/>
      <c r="DA1299" s="18"/>
      <c r="DL1299" s="18"/>
      <c r="DN1299" s="18"/>
      <c r="DS1299" s="43" t="s">
        <v>397</v>
      </c>
    </row>
    <row r="1300" spans="4:123" x14ac:dyDescent="0.25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R1300" s="18"/>
      <c r="CV1300" s="18"/>
      <c r="DA1300" s="18"/>
      <c r="DL1300" s="18"/>
      <c r="DN1300" s="18"/>
      <c r="DS1300" s="43" t="s">
        <v>397</v>
      </c>
    </row>
    <row r="1301" spans="4:123" x14ac:dyDescent="0.25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R1301" s="18"/>
      <c r="CV1301" s="18"/>
      <c r="DA1301" s="18"/>
      <c r="DL1301" s="18"/>
      <c r="DN1301" s="18"/>
      <c r="DS1301" s="43" t="s">
        <v>397</v>
      </c>
    </row>
    <row r="1302" spans="4:123" x14ac:dyDescent="0.25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R1302" s="18"/>
      <c r="CV1302" s="18"/>
      <c r="DA1302" s="18"/>
      <c r="DL1302" s="18"/>
      <c r="DN1302" s="18"/>
      <c r="DS1302" s="43" t="s">
        <v>397</v>
      </c>
    </row>
    <row r="1303" spans="4:123" x14ac:dyDescent="0.25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R1303" s="18"/>
      <c r="CV1303" s="18"/>
      <c r="DA1303" s="18"/>
      <c r="DL1303" s="18"/>
      <c r="DN1303" s="18"/>
      <c r="DS1303" s="43" t="s">
        <v>397</v>
      </c>
    </row>
    <row r="1304" spans="4:123" x14ac:dyDescent="0.25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R1304" s="18"/>
      <c r="CV1304" s="18"/>
      <c r="DA1304" s="18"/>
      <c r="DL1304" s="18"/>
      <c r="DN1304" s="18"/>
      <c r="DS1304" s="43" t="s">
        <v>397</v>
      </c>
    </row>
    <row r="1305" spans="4:123" x14ac:dyDescent="0.25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R1305" s="18"/>
      <c r="CV1305" s="18"/>
      <c r="DA1305" s="18"/>
      <c r="DL1305" s="18"/>
      <c r="DN1305" s="18"/>
      <c r="DS1305" s="43" t="s">
        <v>397</v>
      </c>
    </row>
    <row r="1306" spans="4:123" x14ac:dyDescent="0.25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R1306" s="18"/>
      <c r="CV1306" s="18"/>
      <c r="DA1306" s="18"/>
      <c r="DL1306" s="18"/>
      <c r="DN1306" s="18"/>
      <c r="DS1306" s="43" t="s">
        <v>397</v>
      </c>
    </row>
    <row r="1307" spans="4:123" x14ac:dyDescent="0.25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R1307" s="18"/>
      <c r="CV1307" s="18"/>
      <c r="DA1307" s="18"/>
      <c r="DL1307" s="18"/>
      <c r="DN1307" s="18"/>
      <c r="DS1307" s="43" t="s">
        <v>397</v>
      </c>
    </row>
    <row r="1308" spans="4:123" x14ac:dyDescent="0.25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R1308" s="18"/>
      <c r="CV1308" s="18"/>
      <c r="DA1308" s="18"/>
      <c r="DL1308" s="18"/>
      <c r="DN1308" s="18"/>
      <c r="DS1308" s="43" t="s">
        <v>397</v>
      </c>
    </row>
    <row r="1309" spans="4:123" x14ac:dyDescent="0.25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R1309" s="18"/>
      <c r="CV1309" s="18"/>
      <c r="DA1309" s="18"/>
      <c r="DL1309" s="18"/>
      <c r="DN1309" s="18"/>
      <c r="DS1309" s="43" t="s">
        <v>397</v>
      </c>
    </row>
    <row r="1310" spans="4:123" x14ac:dyDescent="0.25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R1310" s="18"/>
      <c r="CV1310" s="18"/>
      <c r="DA1310" s="18"/>
      <c r="DL1310" s="18"/>
      <c r="DN1310" s="18"/>
      <c r="DS1310" s="43" t="s">
        <v>397</v>
      </c>
    </row>
    <row r="1311" spans="4:123" x14ac:dyDescent="0.25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R1311" s="18"/>
      <c r="CV1311" s="18"/>
      <c r="DA1311" s="18"/>
      <c r="DL1311" s="18"/>
      <c r="DN1311" s="18"/>
      <c r="DS1311" s="43" t="s">
        <v>397</v>
      </c>
    </row>
    <row r="1312" spans="4:123" x14ac:dyDescent="0.25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R1312" s="18"/>
      <c r="CV1312" s="18"/>
      <c r="DA1312" s="18"/>
      <c r="DL1312" s="18"/>
      <c r="DN1312" s="18"/>
      <c r="DS1312" s="43" t="s">
        <v>397</v>
      </c>
    </row>
    <row r="1313" spans="4:123" x14ac:dyDescent="0.25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R1313" s="18"/>
      <c r="CV1313" s="18"/>
      <c r="DA1313" s="18"/>
      <c r="DL1313" s="18"/>
      <c r="DN1313" s="18"/>
      <c r="DS1313" s="43" t="s">
        <v>397</v>
      </c>
    </row>
    <row r="1314" spans="4:123" x14ac:dyDescent="0.25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R1314" s="18"/>
      <c r="CV1314" s="18"/>
      <c r="DA1314" s="18"/>
      <c r="DL1314" s="18"/>
      <c r="DN1314" s="18"/>
      <c r="DS1314" s="43" t="s">
        <v>397</v>
      </c>
    </row>
    <row r="1315" spans="4:123" x14ac:dyDescent="0.25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R1315" s="18"/>
      <c r="CV1315" s="18"/>
      <c r="DA1315" s="18"/>
      <c r="DL1315" s="18"/>
      <c r="DN1315" s="18"/>
      <c r="DS1315" s="43" t="s">
        <v>397</v>
      </c>
    </row>
    <row r="1316" spans="4:123" x14ac:dyDescent="0.25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R1316" s="18"/>
      <c r="CV1316" s="18"/>
      <c r="DA1316" s="18"/>
      <c r="DL1316" s="18"/>
      <c r="DN1316" s="18"/>
      <c r="DS1316" s="43" t="s">
        <v>397</v>
      </c>
    </row>
    <row r="1317" spans="4:123" x14ac:dyDescent="0.25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R1317" s="18"/>
      <c r="CV1317" s="18"/>
      <c r="DA1317" s="18"/>
      <c r="DL1317" s="18"/>
      <c r="DN1317" s="18"/>
      <c r="DS1317" s="43" t="s">
        <v>397</v>
      </c>
    </row>
    <row r="1318" spans="4:123" x14ac:dyDescent="0.25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R1318" s="18"/>
      <c r="CV1318" s="18"/>
      <c r="DA1318" s="18"/>
      <c r="DL1318" s="18"/>
      <c r="DN1318" s="18"/>
      <c r="DS1318" s="43" t="s">
        <v>397</v>
      </c>
    </row>
    <row r="1319" spans="4:123" x14ac:dyDescent="0.25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R1319" s="18"/>
      <c r="CV1319" s="18"/>
      <c r="DA1319" s="18"/>
      <c r="DL1319" s="18"/>
      <c r="DN1319" s="18"/>
      <c r="DS1319" s="43" t="s">
        <v>397</v>
      </c>
    </row>
    <row r="1320" spans="4:123" x14ac:dyDescent="0.25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R1320" s="18"/>
      <c r="CV1320" s="18"/>
      <c r="DA1320" s="18"/>
      <c r="DL1320" s="18"/>
      <c r="DN1320" s="18"/>
      <c r="DS1320" s="43" t="s">
        <v>397</v>
      </c>
    </row>
    <row r="1321" spans="4:123" x14ac:dyDescent="0.25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R1321" s="18"/>
      <c r="CV1321" s="18"/>
      <c r="DA1321" s="18"/>
      <c r="DL1321" s="18"/>
      <c r="DN1321" s="18"/>
      <c r="DS1321" s="43" t="s">
        <v>397</v>
      </c>
    </row>
    <row r="1322" spans="4:123" x14ac:dyDescent="0.25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R1322" s="18"/>
      <c r="CV1322" s="18"/>
      <c r="DA1322" s="18"/>
      <c r="DL1322" s="18"/>
      <c r="DN1322" s="18"/>
      <c r="DS1322" s="43" t="s">
        <v>397</v>
      </c>
    </row>
    <row r="1323" spans="4:123" x14ac:dyDescent="0.25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R1323" s="18"/>
      <c r="CV1323" s="18"/>
      <c r="DA1323" s="18"/>
      <c r="DL1323" s="18"/>
      <c r="DN1323" s="18"/>
      <c r="DS1323" s="43" t="s">
        <v>397</v>
      </c>
    </row>
    <row r="1324" spans="4:123" x14ac:dyDescent="0.25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R1324" s="18"/>
      <c r="CV1324" s="18"/>
      <c r="DA1324" s="18"/>
      <c r="DL1324" s="18"/>
      <c r="DN1324" s="18"/>
      <c r="DS1324" s="43" t="s">
        <v>397</v>
      </c>
    </row>
    <row r="1325" spans="4:123" x14ac:dyDescent="0.25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R1325" s="18"/>
      <c r="CV1325" s="18"/>
      <c r="DA1325" s="18"/>
      <c r="DL1325" s="18"/>
      <c r="DN1325" s="18"/>
      <c r="DS1325" s="43" t="s">
        <v>397</v>
      </c>
    </row>
    <row r="1326" spans="4:123" x14ac:dyDescent="0.25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R1326" s="18"/>
      <c r="CV1326" s="18"/>
      <c r="DA1326" s="18"/>
      <c r="DL1326" s="18"/>
      <c r="DN1326" s="18"/>
      <c r="DS1326" s="43" t="s">
        <v>397</v>
      </c>
    </row>
    <row r="1327" spans="4:123" x14ac:dyDescent="0.25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R1327" s="18"/>
      <c r="CV1327" s="18"/>
      <c r="DA1327" s="18"/>
      <c r="DL1327" s="18"/>
      <c r="DN1327" s="18"/>
      <c r="DS1327" s="43" t="s">
        <v>397</v>
      </c>
    </row>
    <row r="1328" spans="4:123" x14ac:dyDescent="0.25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R1328" s="18"/>
      <c r="CV1328" s="18"/>
      <c r="DA1328" s="18"/>
      <c r="DL1328" s="18"/>
      <c r="DN1328" s="18"/>
      <c r="DS1328" s="43" t="s">
        <v>397</v>
      </c>
    </row>
    <row r="1329" spans="4:123" x14ac:dyDescent="0.25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R1329" s="18"/>
      <c r="CV1329" s="18"/>
      <c r="DA1329" s="18"/>
      <c r="DL1329" s="18"/>
      <c r="DN1329" s="18"/>
      <c r="DS1329" s="43" t="s">
        <v>397</v>
      </c>
    </row>
    <row r="1330" spans="4:123" x14ac:dyDescent="0.25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R1330" s="18"/>
      <c r="CV1330" s="18"/>
      <c r="DA1330" s="18"/>
      <c r="DL1330" s="18"/>
      <c r="DN1330" s="18"/>
      <c r="DS1330" s="43" t="s">
        <v>397</v>
      </c>
    </row>
    <row r="1331" spans="4:123" x14ac:dyDescent="0.25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R1331" s="18"/>
      <c r="CV1331" s="18"/>
      <c r="DA1331" s="18"/>
      <c r="DL1331" s="18"/>
      <c r="DN1331" s="18"/>
      <c r="DS1331" s="43" t="s">
        <v>397</v>
      </c>
    </row>
    <row r="1332" spans="4:123" x14ac:dyDescent="0.25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R1332" s="18"/>
      <c r="CV1332" s="18"/>
      <c r="DA1332" s="18"/>
      <c r="DL1332" s="18"/>
      <c r="DN1332" s="18"/>
      <c r="DS1332" s="43" t="s">
        <v>397</v>
      </c>
    </row>
    <row r="1333" spans="4:123" x14ac:dyDescent="0.25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R1333" s="18"/>
      <c r="CV1333" s="18"/>
      <c r="DA1333" s="18"/>
      <c r="DL1333" s="18"/>
      <c r="DN1333" s="18"/>
      <c r="DS1333" s="43" t="s">
        <v>397</v>
      </c>
    </row>
    <row r="1334" spans="4:123" x14ac:dyDescent="0.25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R1334" s="18"/>
      <c r="CV1334" s="18"/>
      <c r="DA1334" s="18"/>
      <c r="DL1334" s="18"/>
      <c r="DN1334" s="18"/>
      <c r="DS1334" s="43" t="s">
        <v>397</v>
      </c>
    </row>
    <row r="1335" spans="4:123" x14ac:dyDescent="0.25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R1335" s="18"/>
      <c r="CV1335" s="18"/>
      <c r="DA1335" s="18"/>
      <c r="DL1335" s="18"/>
      <c r="DN1335" s="18"/>
      <c r="DS1335" s="43" t="s">
        <v>397</v>
      </c>
    </row>
    <row r="1336" spans="4:123" x14ac:dyDescent="0.25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R1336" s="18"/>
      <c r="CV1336" s="18"/>
      <c r="DA1336" s="18"/>
      <c r="DL1336" s="18"/>
      <c r="DN1336" s="18"/>
      <c r="DS1336" s="43" t="s">
        <v>397</v>
      </c>
    </row>
    <row r="1337" spans="4:123" x14ac:dyDescent="0.25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R1337" s="18"/>
      <c r="CV1337" s="18"/>
      <c r="DA1337" s="18"/>
      <c r="DL1337" s="18"/>
      <c r="DN1337" s="18"/>
      <c r="DS1337" s="43" t="s">
        <v>397</v>
      </c>
    </row>
    <row r="1338" spans="4:123" x14ac:dyDescent="0.25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R1338" s="18"/>
      <c r="CV1338" s="18"/>
      <c r="DA1338" s="18"/>
      <c r="DL1338" s="18"/>
      <c r="DN1338" s="18"/>
      <c r="DS1338" s="43" t="s">
        <v>397</v>
      </c>
    </row>
    <row r="1339" spans="4:123" x14ac:dyDescent="0.25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R1339" s="18"/>
      <c r="CV1339" s="18"/>
      <c r="DA1339" s="18"/>
      <c r="DL1339" s="18"/>
      <c r="DN1339" s="18"/>
      <c r="DS1339" s="43" t="s">
        <v>397</v>
      </c>
    </row>
    <row r="1340" spans="4:123" x14ac:dyDescent="0.25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R1340" s="18"/>
      <c r="CV1340" s="18"/>
      <c r="DA1340" s="18"/>
      <c r="DL1340" s="18"/>
      <c r="DN1340" s="18"/>
      <c r="DS1340" s="43" t="s">
        <v>397</v>
      </c>
    </row>
    <row r="1341" spans="4:123" x14ac:dyDescent="0.25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R1341" s="18"/>
      <c r="CV1341" s="18"/>
      <c r="DA1341" s="18"/>
      <c r="DL1341" s="18"/>
      <c r="DN1341" s="18"/>
      <c r="DS1341" s="43" t="s">
        <v>397</v>
      </c>
    </row>
    <row r="1342" spans="4:123" x14ac:dyDescent="0.25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R1342" s="18"/>
      <c r="CV1342" s="18"/>
      <c r="DA1342" s="18"/>
      <c r="DL1342" s="18"/>
      <c r="DN1342" s="18"/>
      <c r="DS1342" s="43" t="s">
        <v>397</v>
      </c>
    </row>
    <row r="1343" spans="4:123" x14ac:dyDescent="0.25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R1343" s="18"/>
      <c r="CV1343" s="18"/>
      <c r="DA1343" s="18"/>
      <c r="DL1343" s="18"/>
      <c r="DN1343" s="18"/>
      <c r="DS1343" s="43" t="s">
        <v>397</v>
      </c>
    </row>
    <row r="1344" spans="4:123" x14ac:dyDescent="0.25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R1344" s="18"/>
      <c r="CV1344" s="18"/>
      <c r="DA1344" s="18"/>
      <c r="DL1344" s="18"/>
      <c r="DN1344" s="18"/>
      <c r="DS1344" s="43" t="s">
        <v>397</v>
      </c>
    </row>
    <row r="1345" spans="4:123" x14ac:dyDescent="0.25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R1345" s="18"/>
      <c r="CV1345" s="18"/>
      <c r="DA1345" s="18"/>
      <c r="DL1345" s="18"/>
      <c r="DN1345" s="18"/>
      <c r="DS1345" s="43" t="s">
        <v>397</v>
      </c>
    </row>
    <row r="1346" spans="4:123" x14ac:dyDescent="0.25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R1346" s="18"/>
      <c r="CV1346" s="18"/>
      <c r="DA1346" s="18"/>
      <c r="DL1346" s="18"/>
      <c r="DN1346" s="18"/>
      <c r="DS1346" s="43" t="s">
        <v>397</v>
      </c>
    </row>
    <row r="1347" spans="4:123" x14ac:dyDescent="0.25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R1347" s="18"/>
      <c r="CV1347" s="18"/>
      <c r="DA1347" s="18"/>
      <c r="DL1347" s="18"/>
      <c r="DN1347" s="18"/>
      <c r="DS1347" s="43" t="s">
        <v>397</v>
      </c>
    </row>
    <row r="1348" spans="4:123" x14ac:dyDescent="0.25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R1348" s="18"/>
      <c r="CV1348" s="18"/>
      <c r="DA1348" s="18"/>
      <c r="DL1348" s="18"/>
      <c r="DN1348" s="18"/>
      <c r="DS1348" s="43" t="s">
        <v>397</v>
      </c>
    </row>
    <row r="1349" spans="4:123" x14ac:dyDescent="0.25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R1349" s="18"/>
      <c r="CV1349" s="18"/>
      <c r="DA1349" s="18"/>
      <c r="DL1349" s="18"/>
      <c r="DN1349" s="18"/>
      <c r="DS1349" s="43" t="s">
        <v>397</v>
      </c>
    </row>
    <row r="1350" spans="4:123" x14ac:dyDescent="0.25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R1350" s="18"/>
      <c r="CV1350" s="18"/>
      <c r="DA1350" s="18"/>
      <c r="DL1350" s="18"/>
      <c r="DN1350" s="18"/>
      <c r="DS1350" s="43" t="s">
        <v>397</v>
      </c>
    </row>
    <row r="1351" spans="4:123" x14ac:dyDescent="0.25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R1351" s="18"/>
      <c r="CV1351" s="18"/>
      <c r="DA1351" s="18"/>
      <c r="DL1351" s="18"/>
      <c r="DN1351" s="18"/>
      <c r="DS1351" s="43" t="s">
        <v>397</v>
      </c>
    </row>
    <row r="1352" spans="4:123" x14ac:dyDescent="0.25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R1352" s="18"/>
      <c r="CV1352" s="18"/>
      <c r="DA1352" s="18"/>
      <c r="DL1352" s="18"/>
      <c r="DN1352" s="18"/>
      <c r="DS1352" s="43" t="s">
        <v>397</v>
      </c>
    </row>
    <row r="1353" spans="4:123" x14ac:dyDescent="0.25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R1353" s="18"/>
      <c r="CV1353" s="18"/>
      <c r="DA1353" s="18"/>
      <c r="DL1353" s="18"/>
      <c r="DN1353" s="18"/>
      <c r="DS1353" s="43" t="s">
        <v>397</v>
      </c>
    </row>
    <row r="1354" spans="4:123" x14ac:dyDescent="0.25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R1354" s="18"/>
      <c r="CV1354" s="18"/>
      <c r="DA1354" s="18"/>
      <c r="DL1354" s="18"/>
      <c r="DN1354" s="18"/>
      <c r="DS1354" s="43" t="s">
        <v>397</v>
      </c>
    </row>
    <row r="1355" spans="4:123" x14ac:dyDescent="0.25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R1355" s="18"/>
      <c r="CV1355" s="18"/>
      <c r="DA1355" s="18"/>
      <c r="DL1355" s="18"/>
      <c r="DN1355" s="18"/>
      <c r="DS1355" s="43" t="s">
        <v>397</v>
      </c>
    </row>
    <row r="1356" spans="4:123" x14ac:dyDescent="0.25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R1356" s="18"/>
      <c r="CV1356" s="18"/>
      <c r="DA1356" s="18"/>
      <c r="DL1356" s="18"/>
      <c r="DN1356" s="18"/>
      <c r="DS1356" s="43" t="s">
        <v>397</v>
      </c>
    </row>
    <row r="1357" spans="4:123" x14ac:dyDescent="0.25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R1357" s="18"/>
      <c r="CV1357" s="18"/>
      <c r="DA1357" s="18"/>
      <c r="DL1357" s="18"/>
      <c r="DN1357" s="18"/>
      <c r="DS1357" s="43" t="s">
        <v>397</v>
      </c>
    </row>
    <row r="1358" spans="4:123" x14ac:dyDescent="0.25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R1358" s="18"/>
      <c r="CV1358" s="18"/>
      <c r="DA1358" s="18"/>
      <c r="DL1358" s="18"/>
      <c r="DN1358" s="18"/>
      <c r="DS1358" s="43" t="s">
        <v>397</v>
      </c>
    </row>
    <row r="1359" spans="4:123" x14ac:dyDescent="0.25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R1359" s="18"/>
      <c r="CV1359" s="18"/>
      <c r="DA1359" s="18"/>
      <c r="DL1359" s="18"/>
      <c r="DN1359" s="18"/>
      <c r="DS1359" s="43" t="s">
        <v>397</v>
      </c>
    </row>
    <row r="1360" spans="4:123" x14ac:dyDescent="0.25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R1360" s="18"/>
      <c r="CV1360" s="18"/>
      <c r="DA1360" s="18"/>
      <c r="DL1360" s="18"/>
      <c r="DN1360" s="18"/>
      <c r="DS1360" s="43" t="s">
        <v>397</v>
      </c>
    </row>
    <row r="1361" spans="4:123" x14ac:dyDescent="0.25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R1361" s="18"/>
      <c r="CV1361" s="18"/>
      <c r="DA1361" s="18"/>
      <c r="DL1361" s="18"/>
      <c r="DN1361" s="18"/>
      <c r="DS1361" s="43" t="s">
        <v>397</v>
      </c>
    </row>
    <row r="1362" spans="4:123" x14ac:dyDescent="0.25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R1362" s="18"/>
      <c r="CV1362" s="18"/>
      <c r="DA1362" s="18"/>
      <c r="DL1362" s="18"/>
      <c r="DN1362" s="18"/>
      <c r="DS1362" s="43" t="s">
        <v>397</v>
      </c>
    </row>
    <row r="1363" spans="4:123" x14ac:dyDescent="0.25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R1363" s="18"/>
      <c r="CV1363" s="18"/>
      <c r="DA1363" s="18"/>
      <c r="DL1363" s="18"/>
      <c r="DN1363" s="18"/>
      <c r="DS1363" s="43" t="s">
        <v>397</v>
      </c>
    </row>
    <row r="1364" spans="4:123" x14ac:dyDescent="0.25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R1364" s="18"/>
      <c r="CV1364" s="18"/>
      <c r="DA1364" s="18"/>
      <c r="DL1364" s="18"/>
      <c r="DN1364" s="18"/>
      <c r="DS1364" s="43" t="s">
        <v>397</v>
      </c>
    </row>
    <row r="1365" spans="4:123" x14ac:dyDescent="0.25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R1365" s="18"/>
      <c r="CV1365" s="18"/>
      <c r="DA1365" s="18"/>
      <c r="DL1365" s="18"/>
      <c r="DN1365" s="18"/>
      <c r="DS1365" s="43" t="s">
        <v>397</v>
      </c>
    </row>
    <row r="1366" spans="4:123" x14ac:dyDescent="0.25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R1366" s="18"/>
      <c r="CV1366" s="18"/>
      <c r="DA1366" s="18"/>
      <c r="DL1366" s="18"/>
      <c r="DN1366" s="18"/>
      <c r="DS1366" s="43" t="s">
        <v>397</v>
      </c>
    </row>
    <row r="1367" spans="4:123" x14ac:dyDescent="0.25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R1367" s="18"/>
      <c r="CV1367" s="18"/>
      <c r="DA1367" s="18"/>
      <c r="DL1367" s="18"/>
      <c r="DN1367" s="18"/>
      <c r="DS1367" s="43" t="s">
        <v>397</v>
      </c>
    </row>
    <row r="1368" spans="4:123" x14ac:dyDescent="0.25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R1368" s="18"/>
      <c r="CV1368" s="18"/>
      <c r="DA1368" s="18"/>
      <c r="DL1368" s="18"/>
      <c r="DN1368" s="18"/>
      <c r="DS1368" s="43" t="s">
        <v>397</v>
      </c>
    </row>
    <row r="1369" spans="4:123" x14ac:dyDescent="0.25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R1369" s="18"/>
      <c r="CV1369" s="18"/>
      <c r="DA1369" s="18"/>
      <c r="DL1369" s="18"/>
      <c r="DN1369" s="18"/>
      <c r="DS1369" s="43" t="s">
        <v>397</v>
      </c>
    </row>
    <row r="1370" spans="4:123" x14ac:dyDescent="0.25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R1370" s="18"/>
      <c r="CV1370" s="18"/>
      <c r="DA1370" s="18"/>
      <c r="DL1370" s="18"/>
      <c r="DN1370" s="18"/>
      <c r="DS1370" s="43" t="s">
        <v>397</v>
      </c>
    </row>
    <row r="1371" spans="4:123" x14ac:dyDescent="0.25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R1371" s="18"/>
      <c r="CV1371" s="18"/>
      <c r="DA1371" s="18"/>
      <c r="DL1371" s="18"/>
      <c r="DN1371" s="18"/>
      <c r="DS1371" s="43" t="s">
        <v>397</v>
      </c>
    </row>
    <row r="1372" spans="4:123" x14ac:dyDescent="0.25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R1372" s="18"/>
      <c r="CV1372" s="18"/>
      <c r="DA1372" s="18"/>
      <c r="DL1372" s="18"/>
      <c r="DN1372" s="18"/>
      <c r="DS1372" s="43" t="s">
        <v>397</v>
      </c>
    </row>
    <row r="1373" spans="4:123" x14ac:dyDescent="0.25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R1373" s="18"/>
      <c r="CV1373" s="18"/>
      <c r="DA1373" s="18"/>
      <c r="DL1373" s="18"/>
      <c r="DN1373" s="18"/>
      <c r="DS1373" s="43" t="s">
        <v>397</v>
      </c>
    </row>
    <row r="1374" spans="4:123" x14ac:dyDescent="0.25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R1374" s="18"/>
      <c r="CV1374" s="18"/>
      <c r="DA1374" s="18"/>
      <c r="DL1374" s="18"/>
      <c r="DN1374" s="18"/>
      <c r="DS1374" s="43" t="s">
        <v>397</v>
      </c>
    </row>
    <row r="1375" spans="4:123" x14ac:dyDescent="0.25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R1375" s="18"/>
      <c r="CV1375" s="18"/>
      <c r="DA1375" s="18"/>
      <c r="DL1375" s="18"/>
      <c r="DN1375" s="18"/>
      <c r="DS1375" s="43" t="s">
        <v>397</v>
      </c>
    </row>
    <row r="1376" spans="4:123" x14ac:dyDescent="0.25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R1376" s="18"/>
      <c r="CV1376" s="18"/>
      <c r="DA1376" s="18"/>
      <c r="DL1376" s="18"/>
      <c r="DN1376" s="18"/>
      <c r="DS1376" s="43" t="s">
        <v>397</v>
      </c>
    </row>
    <row r="1377" spans="4:123" x14ac:dyDescent="0.25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R1377" s="18"/>
      <c r="CV1377" s="18"/>
      <c r="DA1377" s="18"/>
      <c r="DL1377" s="18"/>
      <c r="DN1377" s="18"/>
      <c r="DS1377" s="43" t="s">
        <v>397</v>
      </c>
    </row>
    <row r="1378" spans="4:123" x14ac:dyDescent="0.25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R1378" s="18"/>
      <c r="CV1378" s="18"/>
      <c r="DA1378" s="18"/>
      <c r="DL1378" s="18"/>
      <c r="DN1378" s="18"/>
      <c r="DS1378" s="43" t="s">
        <v>397</v>
      </c>
    </row>
    <row r="1379" spans="4:123" x14ac:dyDescent="0.25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R1379" s="18"/>
      <c r="CV1379" s="18"/>
      <c r="DA1379" s="18"/>
      <c r="DL1379" s="18"/>
      <c r="DN1379" s="18"/>
      <c r="DS1379" s="43" t="s">
        <v>397</v>
      </c>
    </row>
    <row r="1380" spans="4:123" x14ac:dyDescent="0.25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R1380" s="18"/>
      <c r="CV1380" s="18"/>
      <c r="DA1380" s="18"/>
      <c r="DL1380" s="18"/>
      <c r="DN1380" s="18"/>
      <c r="DS1380" s="43" t="s">
        <v>397</v>
      </c>
    </row>
    <row r="1381" spans="4:123" x14ac:dyDescent="0.25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R1381" s="18"/>
      <c r="CV1381" s="18"/>
      <c r="DA1381" s="18"/>
      <c r="DL1381" s="18"/>
      <c r="DN1381" s="18"/>
      <c r="DS1381" s="43" t="s">
        <v>397</v>
      </c>
    </row>
    <row r="1382" spans="4:123" x14ac:dyDescent="0.25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R1382" s="18"/>
      <c r="CV1382" s="18"/>
      <c r="DA1382" s="18"/>
      <c r="DL1382" s="18"/>
      <c r="DN1382" s="18"/>
      <c r="DS1382" s="43" t="s">
        <v>397</v>
      </c>
    </row>
    <row r="1383" spans="4:123" x14ac:dyDescent="0.25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R1383" s="18"/>
      <c r="CV1383" s="18"/>
      <c r="DA1383" s="18"/>
      <c r="DL1383" s="18"/>
      <c r="DN1383" s="18"/>
      <c r="DS1383" s="43" t="s">
        <v>397</v>
      </c>
    </row>
    <row r="1384" spans="4:123" x14ac:dyDescent="0.25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R1384" s="18"/>
      <c r="CV1384" s="18"/>
      <c r="DA1384" s="18"/>
      <c r="DL1384" s="18"/>
      <c r="DN1384" s="18"/>
      <c r="DS1384" s="43" t="s">
        <v>397</v>
      </c>
    </row>
    <row r="1385" spans="4:123" x14ac:dyDescent="0.25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R1385" s="18"/>
      <c r="CV1385" s="18"/>
      <c r="DA1385" s="18"/>
      <c r="DL1385" s="18"/>
      <c r="DN1385" s="18"/>
      <c r="DS1385" s="43" t="s">
        <v>397</v>
      </c>
    </row>
    <row r="1386" spans="4:123" x14ac:dyDescent="0.25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R1386" s="18"/>
      <c r="CV1386" s="18"/>
      <c r="DA1386" s="18"/>
      <c r="DL1386" s="18"/>
      <c r="DN1386" s="18"/>
      <c r="DS1386" s="43" t="s">
        <v>397</v>
      </c>
    </row>
    <row r="1387" spans="4:123" x14ac:dyDescent="0.25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R1387" s="18"/>
      <c r="CV1387" s="18"/>
      <c r="DA1387" s="18"/>
      <c r="DL1387" s="18"/>
      <c r="DN1387" s="18"/>
      <c r="DS1387" s="43" t="s">
        <v>397</v>
      </c>
    </row>
    <row r="1388" spans="4:123" x14ac:dyDescent="0.25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R1388" s="18"/>
      <c r="CV1388" s="18"/>
      <c r="DA1388" s="18"/>
      <c r="DL1388" s="18"/>
      <c r="DN1388" s="18"/>
      <c r="DS1388" s="43" t="s">
        <v>397</v>
      </c>
    </row>
    <row r="1389" spans="4:123" x14ac:dyDescent="0.25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R1389" s="18"/>
      <c r="CV1389" s="18"/>
      <c r="DA1389" s="18"/>
      <c r="DL1389" s="18"/>
      <c r="DN1389" s="18"/>
      <c r="DS1389" s="43" t="s">
        <v>397</v>
      </c>
    </row>
    <row r="1390" spans="4:123" x14ac:dyDescent="0.25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R1390" s="18"/>
      <c r="CV1390" s="18"/>
      <c r="DA1390" s="18"/>
      <c r="DL1390" s="18"/>
      <c r="DN1390" s="18"/>
      <c r="DS1390" s="43" t="s">
        <v>397</v>
      </c>
    </row>
    <row r="1391" spans="4:123" x14ac:dyDescent="0.25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R1391" s="18"/>
      <c r="CV1391" s="18"/>
      <c r="DA1391" s="18"/>
      <c r="DL1391" s="18"/>
      <c r="DN1391" s="18"/>
      <c r="DS1391" s="43" t="s">
        <v>397</v>
      </c>
    </row>
    <row r="1392" spans="4:123" x14ac:dyDescent="0.25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R1392" s="18"/>
      <c r="CV1392" s="18"/>
      <c r="DA1392" s="18"/>
      <c r="DL1392" s="18"/>
      <c r="DN1392" s="18"/>
      <c r="DS1392" s="43" t="s">
        <v>397</v>
      </c>
    </row>
    <row r="1393" spans="4:123" x14ac:dyDescent="0.25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R1393" s="18"/>
      <c r="CV1393" s="18"/>
      <c r="DA1393" s="18"/>
      <c r="DL1393" s="18"/>
      <c r="DN1393" s="18"/>
      <c r="DS1393" s="43" t="s">
        <v>397</v>
      </c>
    </row>
    <row r="1394" spans="4:123" x14ac:dyDescent="0.25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R1394" s="18"/>
      <c r="CV1394" s="18"/>
      <c r="DA1394" s="18"/>
      <c r="DL1394" s="18"/>
      <c r="DN1394" s="18"/>
      <c r="DS1394" s="43" t="s">
        <v>397</v>
      </c>
    </row>
    <row r="1395" spans="4:123" x14ac:dyDescent="0.25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R1395" s="18"/>
      <c r="CV1395" s="18"/>
      <c r="DA1395" s="18"/>
      <c r="DL1395" s="18"/>
      <c r="DN1395" s="18"/>
      <c r="DS1395" s="43" t="s">
        <v>397</v>
      </c>
    </row>
    <row r="1396" spans="4:123" x14ac:dyDescent="0.25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R1396" s="18"/>
      <c r="CV1396" s="18"/>
      <c r="DA1396" s="18"/>
      <c r="DL1396" s="18"/>
      <c r="DN1396" s="18"/>
      <c r="DS1396" s="43" t="s">
        <v>397</v>
      </c>
    </row>
    <row r="1397" spans="4:123" x14ac:dyDescent="0.25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R1397" s="18"/>
      <c r="CV1397" s="18"/>
      <c r="DA1397" s="18"/>
      <c r="DL1397" s="18"/>
      <c r="DN1397" s="18"/>
      <c r="DS1397" s="43" t="s">
        <v>397</v>
      </c>
    </row>
    <row r="1398" spans="4:123" x14ac:dyDescent="0.25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R1398" s="18"/>
      <c r="CV1398" s="18"/>
      <c r="DA1398" s="18"/>
      <c r="DL1398" s="18"/>
      <c r="DN1398" s="18"/>
      <c r="DS1398" s="43" t="s">
        <v>397</v>
      </c>
    </row>
    <row r="1399" spans="4:123" x14ac:dyDescent="0.25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R1399" s="18"/>
      <c r="CV1399" s="18"/>
      <c r="DA1399" s="18"/>
      <c r="DL1399" s="18"/>
      <c r="DN1399" s="18"/>
      <c r="DS1399" s="43" t="s">
        <v>397</v>
      </c>
    </row>
    <row r="1400" spans="4:123" x14ac:dyDescent="0.25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R1400" s="18"/>
      <c r="CV1400" s="18"/>
      <c r="DA1400" s="18"/>
      <c r="DL1400" s="18"/>
      <c r="DN1400" s="18"/>
      <c r="DS1400" s="43" t="s">
        <v>397</v>
      </c>
    </row>
    <row r="1401" spans="4:123" x14ac:dyDescent="0.25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R1401" s="18"/>
      <c r="CV1401" s="18"/>
      <c r="DA1401" s="18"/>
      <c r="DL1401" s="18"/>
      <c r="DN1401" s="18"/>
      <c r="DS1401" s="43" t="s">
        <v>397</v>
      </c>
    </row>
    <row r="1402" spans="4:123" x14ac:dyDescent="0.25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R1402" s="18"/>
      <c r="CV1402" s="18"/>
      <c r="DA1402" s="18"/>
      <c r="DL1402" s="18"/>
      <c r="DN1402" s="18"/>
      <c r="DS1402" s="43" t="s">
        <v>397</v>
      </c>
    </row>
    <row r="1403" spans="4:123" x14ac:dyDescent="0.25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R1403" s="18"/>
      <c r="CV1403" s="18"/>
      <c r="DA1403" s="18"/>
      <c r="DL1403" s="18"/>
      <c r="DN1403" s="18"/>
      <c r="DS1403" s="43" t="s">
        <v>397</v>
      </c>
    </row>
    <row r="1404" spans="4:123" x14ac:dyDescent="0.25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R1404" s="18"/>
      <c r="CV1404" s="18"/>
      <c r="DA1404" s="18"/>
      <c r="DL1404" s="18"/>
      <c r="DN1404" s="18"/>
      <c r="DS1404" s="43" t="s">
        <v>397</v>
      </c>
    </row>
    <row r="1405" spans="4:123" x14ac:dyDescent="0.25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R1405" s="18"/>
      <c r="CV1405" s="18"/>
      <c r="DA1405" s="18"/>
      <c r="DL1405" s="18"/>
      <c r="DN1405" s="18"/>
      <c r="DS1405" s="43" t="s">
        <v>397</v>
      </c>
    </row>
    <row r="1406" spans="4:123" x14ac:dyDescent="0.25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R1406" s="18"/>
      <c r="CV1406" s="18"/>
      <c r="DA1406" s="18"/>
      <c r="DL1406" s="18"/>
      <c r="DN1406" s="18"/>
      <c r="DS1406" s="43" t="s">
        <v>397</v>
      </c>
    </row>
    <row r="1407" spans="4:123" x14ac:dyDescent="0.25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R1407" s="18"/>
      <c r="CV1407" s="18"/>
      <c r="DA1407" s="18"/>
      <c r="DL1407" s="18"/>
      <c r="DN1407" s="18"/>
      <c r="DS1407" s="43" t="s">
        <v>397</v>
      </c>
    </row>
    <row r="1408" spans="4:123" x14ac:dyDescent="0.25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R1408" s="18"/>
      <c r="CV1408" s="18"/>
      <c r="DA1408" s="18"/>
      <c r="DL1408" s="18"/>
      <c r="DN1408" s="18"/>
      <c r="DS1408" s="43" t="s">
        <v>397</v>
      </c>
    </row>
    <row r="1409" spans="4:123" x14ac:dyDescent="0.25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R1409" s="18"/>
      <c r="CV1409" s="18"/>
      <c r="DA1409" s="18"/>
      <c r="DL1409" s="18"/>
      <c r="DN1409" s="18"/>
      <c r="DS1409" s="43" t="s">
        <v>397</v>
      </c>
    </row>
    <row r="1410" spans="4:123" x14ac:dyDescent="0.25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R1410" s="18"/>
      <c r="CV1410" s="18"/>
      <c r="DA1410" s="18"/>
      <c r="DL1410" s="18"/>
      <c r="DN1410" s="18"/>
      <c r="DS1410" s="43" t="s">
        <v>397</v>
      </c>
    </row>
    <row r="1411" spans="4:123" x14ac:dyDescent="0.25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R1411" s="18"/>
      <c r="CV1411" s="18"/>
      <c r="DA1411" s="18"/>
      <c r="DL1411" s="18"/>
      <c r="DN1411" s="18"/>
      <c r="DS1411" s="43" t="s">
        <v>397</v>
      </c>
    </row>
    <row r="1412" spans="4:123" x14ac:dyDescent="0.25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R1412" s="18"/>
      <c r="CV1412" s="18"/>
      <c r="DA1412" s="18"/>
      <c r="DL1412" s="18"/>
      <c r="DN1412" s="18"/>
      <c r="DS1412" s="43" t="s">
        <v>397</v>
      </c>
    </row>
    <row r="1413" spans="4:123" x14ac:dyDescent="0.25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R1413" s="18"/>
      <c r="CV1413" s="18"/>
      <c r="DA1413" s="18"/>
      <c r="DL1413" s="18"/>
      <c r="DN1413" s="18"/>
      <c r="DS1413" s="43" t="s">
        <v>397</v>
      </c>
    </row>
    <row r="1414" spans="4:123" x14ac:dyDescent="0.25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R1414" s="18"/>
      <c r="CV1414" s="18"/>
      <c r="DA1414" s="18"/>
      <c r="DL1414" s="18"/>
      <c r="DN1414" s="18"/>
      <c r="DS1414" s="43" t="s">
        <v>397</v>
      </c>
    </row>
    <row r="1415" spans="4:123" x14ac:dyDescent="0.25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R1415" s="18"/>
      <c r="CV1415" s="18"/>
      <c r="DA1415" s="18"/>
      <c r="DL1415" s="18"/>
      <c r="DN1415" s="18"/>
      <c r="DS1415" s="43" t="s">
        <v>397</v>
      </c>
    </row>
    <row r="1416" spans="4:123" x14ac:dyDescent="0.25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R1416" s="18"/>
      <c r="CV1416" s="18"/>
      <c r="DA1416" s="18"/>
      <c r="DL1416" s="18"/>
      <c r="DN1416" s="18"/>
      <c r="DS1416" s="43" t="s">
        <v>397</v>
      </c>
    </row>
    <row r="1417" spans="4:123" x14ac:dyDescent="0.25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R1417" s="18"/>
      <c r="CV1417" s="18"/>
      <c r="DA1417" s="18"/>
      <c r="DL1417" s="18"/>
      <c r="DN1417" s="18"/>
      <c r="DS1417" s="43" t="s">
        <v>397</v>
      </c>
    </row>
    <row r="1418" spans="4:123" x14ac:dyDescent="0.25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R1418" s="18"/>
      <c r="CV1418" s="18"/>
      <c r="DA1418" s="18"/>
      <c r="DL1418" s="18"/>
      <c r="DN1418" s="18"/>
      <c r="DS1418" s="43" t="s">
        <v>397</v>
      </c>
    </row>
    <row r="1419" spans="4:123" x14ac:dyDescent="0.25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R1419" s="18"/>
      <c r="CV1419" s="18"/>
      <c r="DA1419" s="18"/>
      <c r="DL1419" s="18"/>
      <c r="DN1419" s="18"/>
      <c r="DS1419" s="43" t="s">
        <v>397</v>
      </c>
    </row>
    <row r="1420" spans="4:123" x14ac:dyDescent="0.25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R1420" s="18"/>
      <c r="CV1420" s="18"/>
      <c r="DA1420" s="18"/>
      <c r="DL1420" s="18"/>
      <c r="DN1420" s="18"/>
      <c r="DS1420" s="43" t="s">
        <v>397</v>
      </c>
    </row>
    <row r="1421" spans="4:123" x14ac:dyDescent="0.25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R1421" s="18"/>
      <c r="CV1421" s="18"/>
      <c r="DA1421" s="18"/>
      <c r="DL1421" s="18"/>
      <c r="DN1421" s="18"/>
      <c r="DS1421" s="43" t="s">
        <v>397</v>
      </c>
    </row>
    <row r="1422" spans="4:123" x14ac:dyDescent="0.25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R1422" s="18"/>
      <c r="CV1422" s="18"/>
      <c r="DA1422" s="18"/>
      <c r="DL1422" s="18"/>
      <c r="DN1422" s="18"/>
      <c r="DS1422" s="43" t="s">
        <v>397</v>
      </c>
    </row>
    <row r="1423" spans="4:123" x14ac:dyDescent="0.25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R1423" s="18"/>
      <c r="CV1423" s="18"/>
      <c r="DA1423" s="18"/>
      <c r="DL1423" s="18"/>
      <c r="DN1423" s="18"/>
      <c r="DS1423" s="43" t="s">
        <v>397</v>
      </c>
    </row>
    <row r="1424" spans="4:123" x14ac:dyDescent="0.25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R1424" s="18"/>
      <c r="CV1424" s="18"/>
      <c r="DA1424" s="18"/>
      <c r="DL1424" s="18"/>
      <c r="DN1424" s="18"/>
      <c r="DS1424" s="43" t="s">
        <v>397</v>
      </c>
    </row>
    <row r="1425" spans="4:123" x14ac:dyDescent="0.25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R1425" s="18"/>
      <c r="CV1425" s="18"/>
      <c r="DA1425" s="18"/>
      <c r="DL1425" s="18"/>
      <c r="DN1425" s="18"/>
      <c r="DS1425" s="43" t="s">
        <v>397</v>
      </c>
    </row>
    <row r="1426" spans="4:123" x14ac:dyDescent="0.25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R1426" s="18"/>
      <c r="CV1426" s="18"/>
      <c r="DA1426" s="18"/>
      <c r="DL1426" s="18"/>
      <c r="DN1426" s="18"/>
      <c r="DS1426" s="43" t="s">
        <v>397</v>
      </c>
    </row>
    <row r="1427" spans="4:123" x14ac:dyDescent="0.25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R1427" s="18"/>
      <c r="CV1427" s="18"/>
      <c r="DA1427" s="18"/>
      <c r="DL1427" s="18"/>
      <c r="DN1427" s="18"/>
      <c r="DS1427" s="43" t="s">
        <v>397</v>
      </c>
    </row>
    <row r="1428" spans="4:123" x14ac:dyDescent="0.25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R1428" s="18"/>
      <c r="CV1428" s="18"/>
      <c r="DA1428" s="18"/>
      <c r="DL1428" s="18"/>
      <c r="DN1428" s="18"/>
      <c r="DS1428" s="43" t="s">
        <v>397</v>
      </c>
    </row>
    <row r="1429" spans="4:123" x14ac:dyDescent="0.25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R1429" s="18"/>
      <c r="CV1429" s="18"/>
      <c r="DA1429" s="18"/>
      <c r="DL1429" s="18"/>
      <c r="DN1429" s="18"/>
      <c r="DS1429" s="43" t="s">
        <v>397</v>
      </c>
    </row>
    <row r="1430" spans="4:123" x14ac:dyDescent="0.25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R1430" s="18"/>
      <c r="CV1430" s="18"/>
      <c r="DA1430" s="18"/>
      <c r="DL1430" s="18"/>
      <c r="DN1430" s="18"/>
      <c r="DS1430" s="43" t="s">
        <v>397</v>
      </c>
    </row>
    <row r="1431" spans="4:123" x14ac:dyDescent="0.25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R1431" s="18"/>
      <c r="CV1431" s="18"/>
      <c r="DA1431" s="18"/>
      <c r="DL1431" s="18"/>
      <c r="DN1431" s="18"/>
      <c r="DS1431" s="43" t="s">
        <v>397</v>
      </c>
    </row>
    <row r="1432" spans="4:123" x14ac:dyDescent="0.25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R1432" s="18"/>
      <c r="CV1432" s="18"/>
      <c r="DA1432" s="18"/>
      <c r="DL1432" s="18"/>
      <c r="DN1432" s="18"/>
      <c r="DS1432" s="43" t="s">
        <v>397</v>
      </c>
    </row>
    <row r="1433" spans="4:123" x14ac:dyDescent="0.25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R1433" s="18"/>
      <c r="CV1433" s="18"/>
      <c r="DA1433" s="18"/>
      <c r="DL1433" s="18"/>
      <c r="DN1433" s="18"/>
      <c r="DS1433" s="43" t="s">
        <v>397</v>
      </c>
    </row>
    <row r="1434" spans="4:123" x14ac:dyDescent="0.25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R1434" s="18"/>
      <c r="CV1434" s="18"/>
      <c r="DA1434" s="18"/>
      <c r="DL1434" s="18"/>
      <c r="DN1434" s="18"/>
      <c r="DS1434" s="43" t="s">
        <v>397</v>
      </c>
    </row>
    <row r="1435" spans="4:123" x14ac:dyDescent="0.25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R1435" s="18"/>
      <c r="CV1435" s="18"/>
      <c r="DA1435" s="18"/>
      <c r="DL1435" s="18"/>
      <c r="DN1435" s="18"/>
      <c r="DS1435" s="43" t="s">
        <v>397</v>
      </c>
    </row>
    <row r="1436" spans="4:123" x14ac:dyDescent="0.25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R1436" s="18"/>
      <c r="CV1436" s="18"/>
      <c r="DA1436" s="18"/>
      <c r="DL1436" s="18"/>
      <c r="DN1436" s="18"/>
      <c r="DS1436" s="43" t="s">
        <v>397</v>
      </c>
    </row>
    <row r="1437" spans="4:123" x14ac:dyDescent="0.25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R1437" s="18"/>
      <c r="CV1437" s="18"/>
      <c r="DA1437" s="18"/>
      <c r="DL1437" s="18"/>
      <c r="DN1437" s="18"/>
      <c r="DS1437" s="43" t="s">
        <v>397</v>
      </c>
    </row>
    <row r="1438" spans="4:123" x14ac:dyDescent="0.25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R1438" s="18"/>
      <c r="CV1438" s="18"/>
      <c r="DA1438" s="18"/>
      <c r="DL1438" s="18"/>
      <c r="DN1438" s="18"/>
      <c r="DS1438" s="43" t="s">
        <v>397</v>
      </c>
    </row>
    <row r="1439" spans="4:123" x14ac:dyDescent="0.25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R1439" s="18"/>
      <c r="CV1439" s="18"/>
      <c r="DA1439" s="18"/>
      <c r="DL1439" s="18"/>
      <c r="DN1439" s="18"/>
      <c r="DS1439" s="43" t="s">
        <v>397</v>
      </c>
    </row>
    <row r="1440" spans="4:123" x14ac:dyDescent="0.25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R1440" s="18"/>
      <c r="CV1440" s="18"/>
      <c r="DA1440" s="18"/>
      <c r="DL1440" s="18"/>
      <c r="DN1440" s="18"/>
      <c r="DS1440" s="43" t="s">
        <v>397</v>
      </c>
    </row>
    <row r="1441" spans="4:123" x14ac:dyDescent="0.25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R1441" s="18"/>
      <c r="CV1441" s="18"/>
      <c r="DA1441" s="18"/>
      <c r="DL1441" s="18"/>
      <c r="DN1441" s="18"/>
      <c r="DS1441" s="43" t="s">
        <v>397</v>
      </c>
    </row>
    <row r="1442" spans="4:123" x14ac:dyDescent="0.25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R1442" s="18"/>
      <c r="CV1442" s="18"/>
      <c r="DA1442" s="18"/>
      <c r="DL1442" s="18"/>
      <c r="DN1442" s="18"/>
      <c r="DS1442" s="43" t="s">
        <v>397</v>
      </c>
    </row>
    <row r="1443" spans="4:123" x14ac:dyDescent="0.25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R1443" s="18"/>
      <c r="CV1443" s="18"/>
      <c r="DA1443" s="18"/>
      <c r="DL1443" s="18"/>
      <c r="DN1443" s="18"/>
      <c r="DS1443" s="43" t="s">
        <v>397</v>
      </c>
    </row>
    <row r="1444" spans="4:123" x14ac:dyDescent="0.25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R1444" s="18"/>
      <c r="CV1444" s="18"/>
      <c r="DA1444" s="18"/>
      <c r="DL1444" s="18"/>
      <c r="DN1444" s="18"/>
      <c r="DS1444" s="43" t="s">
        <v>397</v>
      </c>
    </row>
    <row r="1445" spans="4:123" x14ac:dyDescent="0.25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R1445" s="18"/>
      <c r="CV1445" s="18"/>
      <c r="DA1445" s="18"/>
      <c r="DL1445" s="18"/>
      <c r="DN1445" s="18"/>
      <c r="DS1445" s="43" t="s">
        <v>397</v>
      </c>
    </row>
    <row r="1446" spans="4:123" x14ac:dyDescent="0.25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R1446" s="18"/>
      <c r="CV1446" s="18"/>
      <c r="DA1446" s="18"/>
      <c r="DL1446" s="18"/>
      <c r="DN1446" s="18"/>
      <c r="DS1446" s="43" t="s">
        <v>397</v>
      </c>
    </row>
    <row r="1447" spans="4:123" x14ac:dyDescent="0.25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R1447" s="18"/>
      <c r="CV1447" s="18"/>
      <c r="DA1447" s="18"/>
      <c r="DL1447" s="18"/>
      <c r="DN1447" s="18"/>
      <c r="DS1447" s="43" t="s">
        <v>397</v>
      </c>
    </row>
    <row r="1448" spans="4:123" x14ac:dyDescent="0.25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R1448" s="18"/>
      <c r="CV1448" s="18"/>
      <c r="DA1448" s="18"/>
      <c r="DL1448" s="18"/>
      <c r="DN1448" s="18"/>
      <c r="DS1448" s="43" t="s">
        <v>397</v>
      </c>
    </row>
    <row r="1449" spans="4:123" x14ac:dyDescent="0.25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R1449" s="18"/>
      <c r="CV1449" s="18"/>
      <c r="DA1449" s="18"/>
      <c r="DL1449" s="18"/>
      <c r="DN1449" s="18"/>
      <c r="DS1449" s="43" t="s">
        <v>397</v>
      </c>
    </row>
    <row r="1450" spans="4:123" x14ac:dyDescent="0.25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R1450" s="18"/>
      <c r="CV1450" s="18"/>
      <c r="DA1450" s="18"/>
      <c r="DL1450" s="18"/>
      <c r="DN1450" s="18"/>
      <c r="DS1450" s="43" t="s">
        <v>397</v>
      </c>
    </row>
    <row r="1451" spans="4:123" x14ac:dyDescent="0.25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R1451" s="18"/>
      <c r="CV1451" s="18"/>
      <c r="DA1451" s="18"/>
      <c r="DL1451" s="18"/>
      <c r="DN1451" s="18"/>
      <c r="DS1451" s="43" t="s">
        <v>397</v>
      </c>
    </row>
    <row r="1452" spans="4:123" x14ac:dyDescent="0.25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R1452" s="18"/>
      <c r="CV1452" s="18"/>
      <c r="DA1452" s="18"/>
      <c r="DL1452" s="18"/>
      <c r="DN1452" s="18"/>
      <c r="DS1452" s="43" t="s">
        <v>397</v>
      </c>
    </row>
    <row r="1453" spans="4:123" x14ac:dyDescent="0.25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R1453" s="18"/>
      <c r="CV1453" s="18"/>
      <c r="DA1453" s="18"/>
      <c r="DL1453" s="18"/>
      <c r="DN1453" s="18"/>
      <c r="DS1453" s="43" t="s">
        <v>397</v>
      </c>
    </row>
    <row r="1454" spans="4:123" x14ac:dyDescent="0.25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R1454" s="18"/>
      <c r="CV1454" s="18"/>
      <c r="DA1454" s="18"/>
      <c r="DL1454" s="18"/>
      <c r="DN1454" s="18"/>
      <c r="DS1454" s="43" t="s">
        <v>397</v>
      </c>
    </row>
    <row r="1455" spans="4:123" x14ac:dyDescent="0.25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R1455" s="18"/>
      <c r="CV1455" s="18"/>
      <c r="DA1455" s="18"/>
      <c r="DL1455" s="18"/>
      <c r="DN1455" s="18"/>
      <c r="DS1455" s="43" t="s">
        <v>397</v>
      </c>
    </row>
    <row r="1456" spans="4:123" x14ac:dyDescent="0.25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R1456" s="18"/>
      <c r="CV1456" s="18"/>
      <c r="DA1456" s="18"/>
      <c r="DL1456" s="18"/>
      <c r="DN1456" s="18"/>
      <c r="DS1456" s="43" t="s">
        <v>397</v>
      </c>
    </row>
    <row r="1457" spans="4:123" x14ac:dyDescent="0.25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R1457" s="18"/>
      <c r="CV1457" s="18"/>
      <c r="DA1457" s="18"/>
      <c r="DL1457" s="18"/>
      <c r="DN1457" s="18"/>
      <c r="DS1457" s="43" t="s">
        <v>397</v>
      </c>
    </row>
    <row r="1458" spans="4:123" x14ac:dyDescent="0.25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R1458" s="18"/>
      <c r="CV1458" s="18"/>
      <c r="DA1458" s="18"/>
      <c r="DL1458" s="18"/>
      <c r="DN1458" s="18"/>
      <c r="DS1458" s="43" t="s">
        <v>397</v>
      </c>
    </row>
    <row r="1459" spans="4:123" x14ac:dyDescent="0.25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R1459" s="18"/>
      <c r="CV1459" s="18"/>
      <c r="DA1459" s="18"/>
      <c r="DL1459" s="18"/>
      <c r="DN1459" s="18"/>
      <c r="DS1459" s="43" t="s">
        <v>397</v>
      </c>
    </row>
    <row r="1460" spans="4:123" x14ac:dyDescent="0.25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R1460" s="18"/>
      <c r="CV1460" s="18"/>
      <c r="DA1460" s="18"/>
      <c r="DL1460" s="18"/>
      <c r="DN1460" s="18"/>
      <c r="DS1460" s="43" t="s">
        <v>397</v>
      </c>
    </row>
    <row r="1461" spans="4:123" x14ac:dyDescent="0.25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R1461" s="18"/>
      <c r="CV1461" s="18"/>
      <c r="DA1461" s="18"/>
      <c r="DL1461" s="18"/>
      <c r="DN1461" s="18"/>
      <c r="DS1461" s="43" t="s">
        <v>397</v>
      </c>
    </row>
    <row r="1462" spans="4:123" x14ac:dyDescent="0.25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R1462" s="18"/>
      <c r="CV1462" s="18"/>
      <c r="DA1462" s="18"/>
      <c r="DL1462" s="18"/>
      <c r="DN1462" s="18"/>
      <c r="DS1462" s="43" t="s">
        <v>397</v>
      </c>
    </row>
    <row r="1463" spans="4:123" x14ac:dyDescent="0.25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R1463" s="18"/>
      <c r="CV1463" s="18"/>
      <c r="DA1463" s="18"/>
      <c r="DL1463" s="18"/>
      <c r="DN1463" s="18"/>
      <c r="DS1463" s="43" t="s">
        <v>397</v>
      </c>
    </row>
    <row r="1464" spans="4:123" x14ac:dyDescent="0.25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R1464" s="18"/>
      <c r="CV1464" s="18"/>
      <c r="DA1464" s="18"/>
      <c r="DL1464" s="18"/>
      <c r="DN1464" s="18"/>
      <c r="DS1464" s="43" t="s">
        <v>397</v>
      </c>
    </row>
    <row r="1465" spans="4:123" x14ac:dyDescent="0.25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R1465" s="18"/>
      <c r="CV1465" s="18"/>
      <c r="DA1465" s="18"/>
      <c r="DL1465" s="18"/>
      <c r="DN1465" s="18"/>
      <c r="DS1465" s="43" t="s">
        <v>397</v>
      </c>
    </row>
    <row r="1466" spans="4:123" x14ac:dyDescent="0.25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R1466" s="18"/>
      <c r="CV1466" s="18"/>
      <c r="DA1466" s="18"/>
      <c r="DL1466" s="18"/>
      <c r="DN1466" s="18"/>
      <c r="DS1466" s="43" t="s">
        <v>397</v>
      </c>
    </row>
    <row r="1467" spans="4:123" x14ac:dyDescent="0.25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R1467" s="18"/>
      <c r="CV1467" s="18"/>
      <c r="DA1467" s="18"/>
      <c r="DL1467" s="18"/>
      <c r="DN1467" s="18"/>
      <c r="DS1467" s="43" t="s">
        <v>397</v>
      </c>
    </row>
    <row r="1468" spans="4:123" x14ac:dyDescent="0.25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R1468" s="18"/>
      <c r="CV1468" s="18"/>
      <c r="DA1468" s="18"/>
      <c r="DL1468" s="18"/>
      <c r="DN1468" s="18"/>
      <c r="DS1468" s="43" t="s">
        <v>397</v>
      </c>
    </row>
    <row r="1469" spans="4:123" x14ac:dyDescent="0.25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R1469" s="18"/>
      <c r="CV1469" s="18"/>
      <c r="DA1469" s="18"/>
      <c r="DL1469" s="18"/>
      <c r="DN1469" s="18"/>
      <c r="DS1469" s="43" t="s">
        <v>397</v>
      </c>
    </row>
    <row r="1470" spans="4:123" x14ac:dyDescent="0.25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R1470" s="18"/>
      <c r="CV1470" s="18"/>
      <c r="DA1470" s="18"/>
      <c r="DL1470" s="18"/>
      <c r="DN1470" s="18"/>
      <c r="DS1470" s="43" t="s">
        <v>397</v>
      </c>
    </row>
    <row r="1471" spans="4:123" x14ac:dyDescent="0.25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R1471" s="18"/>
      <c r="CV1471" s="18"/>
      <c r="DA1471" s="18"/>
      <c r="DL1471" s="18"/>
      <c r="DN1471" s="18"/>
      <c r="DS1471" s="43" t="s">
        <v>397</v>
      </c>
    </row>
    <row r="1472" spans="4:123" x14ac:dyDescent="0.25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R1472" s="18"/>
      <c r="CV1472" s="18"/>
      <c r="DA1472" s="18"/>
      <c r="DL1472" s="18"/>
      <c r="DN1472" s="18"/>
      <c r="DS1472" s="43" t="s">
        <v>397</v>
      </c>
    </row>
    <row r="1473" spans="4:123" x14ac:dyDescent="0.25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R1473" s="18"/>
      <c r="CV1473" s="18"/>
      <c r="DA1473" s="18"/>
      <c r="DL1473" s="18"/>
      <c r="DN1473" s="18"/>
      <c r="DS1473" s="43" t="s">
        <v>397</v>
      </c>
    </row>
    <row r="1474" spans="4:123" x14ac:dyDescent="0.25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R1474" s="18"/>
      <c r="CV1474" s="18"/>
      <c r="DA1474" s="18"/>
      <c r="DL1474" s="18"/>
      <c r="DN1474" s="18"/>
      <c r="DS1474" s="43" t="s">
        <v>397</v>
      </c>
    </row>
    <row r="1475" spans="4:123" x14ac:dyDescent="0.25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R1475" s="18"/>
      <c r="CV1475" s="18"/>
      <c r="DA1475" s="18"/>
      <c r="DL1475" s="18"/>
      <c r="DN1475" s="18"/>
      <c r="DS1475" s="43" t="s">
        <v>397</v>
      </c>
    </row>
    <row r="1476" spans="4:123" x14ac:dyDescent="0.25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R1476" s="18"/>
      <c r="CV1476" s="18"/>
      <c r="DA1476" s="18"/>
      <c r="DL1476" s="18"/>
      <c r="DN1476" s="18"/>
      <c r="DS1476" s="43" t="s">
        <v>397</v>
      </c>
    </row>
    <row r="1477" spans="4:123" x14ac:dyDescent="0.25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R1477" s="18"/>
      <c r="CV1477" s="18"/>
      <c r="DA1477" s="18"/>
      <c r="DL1477" s="18"/>
      <c r="DN1477" s="18"/>
      <c r="DS1477" s="43" t="s">
        <v>397</v>
      </c>
    </row>
    <row r="1478" spans="4:123" x14ac:dyDescent="0.25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R1478" s="18"/>
      <c r="CV1478" s="18"/>
      <c r="DA1478" s="18"/>
      <c r="DL1478" s="18"/>
      <c r="DN1478" s="18"/>
      <c r="DS1478" s="43" t="s">
        <v>397</v>
      </c>
    </row>
    <row r="1479" spans="4:123" x14ac:dyDescent="0.25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R1479" s="18"/>
      <c r="CV1479" s="18"/>
      <c r="DA1479" s="18"/>
      <c r="DL1479" s="18"/>
      <c r="DN1479" s="18"/>
      <c r="DS1479" s="43" t="s">
        <v>397</v>
      </c>
    </row>
    <row r="1480" spans="4:123" x14ac:dyDescent="0.25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R1480" s="18"/>
      <c r="CV1480" s="18"/>
      <c r="DA1480" s="18"/>
      <c r="DL1480" s="18"/>
      <c r="DN1480" s="18"/>
      <c r="DS1480" s="43" t="s">
        <v>397</v>
      </c>
    </row>
    <row r="1481" spans="4:123" x14ac:dyDescent="0.25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R1481" s="18"/>
      <c r="CV1481" s="18"/>
      <c r="DA1481" s="18"/>
      <c r="DL1481" s="18"/>
      <c r="DN1481" s="18"/>
      <c r="DS1481" s="43" t="s">
        <v>397</v>
      </c>
    </row>
    <row r="1482" spans="4:123" x14ac:dyDescent="0.25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R1482" s="18"/>
      <c r="CV1482" s="18"/>
      <c r="DA1482" s="18"/>
      <c r="DL1482" s="18"/>
      <c r="DN1482" s="18"/>
      <c r="DS1482" s="43" t="s">
        <v>397</v>
      </c>
    </row>
    <row r="1483" spans="4:123" x14ac:dyDescent="0.25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R1483" s="18"/>
      <c r="CV1483" s="18"/>
      <c r="DA1483" s="18"/>
      <c r="DL1483" s="18"/>
      <c r="DN1483" s="18"/>
      <c r="DS1483" s="43" t="s">
        <v>397</v>
      </c>
    </row>
    <row r="1484" spans="4:123" x14ac:dyDescent="0.25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R1484" s="18"/>
      <c r="CV1484" s="18"/>
      <c r="DA1484" s="18"/>
      <c r="DL1484" s="18"/>
      <c r="DN1484" s="18"/>
      <c r="DS1484" s="43" t="s">
        <v>397</v>
      </c>
    </row>
    <row r="1485" spans="4:123" x14ac:dyDescent="0.25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R1485" s="18"/>
      <c r="CV1485" s="18"/>
      <c r="DA1485" s="18"/>
      <c r="DL1485" s="18"/>
      <c r="DN1485" s="18"/>
      <c r="DS1485" s="43" t="s">
        <v>397</v>
      </c>
    </row>
    <row r="1486" spans="4:123" x14ac:dyDescent="0.25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R1486" s="18"/>
      <c r="CV1486" s="18"/>
      <c r="DA1486" s="18"/>
      <c r="DL1486" s="18"/>
      <c r="DN1486" s="18"/>
      <c r="DS1486" s="43" t="s">
        <v>397</v>
      </c>
    </row>
    <row r="1487" spans="4:123" x14ac:dyDescent="0.25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R1487" s="18"/>
      <c r="CV1487" s="18"/>
      <c r="DA1487" s="18"/>
      <c r="DL1487" s="18"/>
      <c r="DN1487" s="18"/>
      <c r="DS1487" s="43" t="s">
        <v>397</v>
      </c>
    </row>
    <row r="1488" spans="4:123" x14ac:dyDescent="0.25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R1488" s="18"/>
      <c r="CV1488" s="18"/>
      <c r="DA1488" s="18"/>
      <c r="DL1488" s="18"/>
      <c r="DN1488" s="18"/>
      <c r="DS1488" s="43" t="s">
        <v>397</v>
      </c>
    </row>
    <row r="1489" spans="4:123" x14ac:dyDescent="0.25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R1489" s="18"/>
      <c r="CV1489" s="18"/>
      <c r="DA1489" s="18"/>
      <c r="DL1489" s="18"/>
      <c r="DN1489" s="18"/>
      <c r="DS1489" s="43" t="s">
        <v>397</v>
      </c>
    </row>
    <row r="1490" spans="4:123" x14ac:dyDescent="0.25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R1490" s="18"/>
      <c r="CV1490" s="18"/>
      <c r="DA1490" s="18"/>
      <c r="DL1490" s="18"/>
      <c r="DN1490" s="18"/>
      <c r="DS1490" s="43" t="s">
        <v>397</v>
      </c>
    </row>
    <row r="1491" spans="4:123" x14ac:dyDescent="0.25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R1491" s="18"/>
      <c r="CV1491" s="18"/>
      <c r="DA1491" s="18"/>
      <c r="DL1491" s="18"/>
      <c r="DN1491" s="18"/>
      <c r="DS1491" s="43" t="s">
        <v>397</v>
      </c>
    </row>
    <row r="1492" spans="4:123" x14ac:dyDescent="0.25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R1492" s="18"/>
      <c r="CV1492" s="18"/>
      <c r="DA1492" s="18"/>
      <c r="DL1492" s="18"/>
      <c r="DN1492" s="18"/>
      <c r="DS1492" s="43" t="s">
        <v>397</v>
      </c>
    </row>
    <row r="1493" spans="4:123" x14ac:dyDescent="0.25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R1493" s="18"/>
      <c r="CV1493" s="18"/>
      <c r="DA1493" s="18"/>
      <c r="DL1493" s="18"/>
      <c r="DN1493" s="18"/>
      <c r="DS1493" s="43" t="s">
        <v>397</v>
      </c>
    </row>
    <row r="1494" spans="4:123" x14ac:dyDescent="0.25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R1494" s="18"/>
      <c r="CV1494" s="18"/>
      <c r="DA1494" s="18"/>
      <c r="DL1494" s="18"/>
      <c r="DN1494" s="18"/>
      <c r="DS1494" s="43" t="s">
        <v>397</v>
      </c>
    </row>
    <row r="1495" spans="4:123" x14ac:dyDescent="0.25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R1495" s="18"/>
      <c r="CV1495" s="18"/>
      <c r="DA1495" s="18"/>
      <c r="DL1495" s="18"/>
      <c r="DN1495" s="18"/>
      <c r="DS1495" s="43" t="s">
        <v>397</v>
      </c>
    </row>
    <row r="1496" spans="4:123" x14ac:dyDescent="0.25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R1496" s="18"/>
      <c r="CV1496" s="18"/>
      <c r="DA1496" s="18"/>
      <c r="DL1496" s="18"/>
      <c r="DN1496" s="18"/>
      <c r="DS1496" s="43" t="s">
        <v>397</v>
      </c>
    </row>
    <row r="1497" spans="4:123" x14ac:dyDescent="0.25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R1497" s="18"/>
      <c r="CV1497" s="18"/>
      <c r="DA1497" s="18"/>
      <c r="DL1497" s="18"/>
      <c r="DN1497" s="18"/>
      <c r="DS1497" s="43" t="s">
        <v>397</v>
      </c>
    </row>
    <row r="1498" spans="4:123" x14ac:dyDescent="0.25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R1498" s="18"/>
      <c r="CV1498" s="18"/>
      <c r="DA1498" s="18"/>
      <c r="DL1498" s="18"/>
      <c r="DN1498" s="18"/>
      <c r="DS1498" s="43" t="s">
        <v>397</v>
      </c>
    </row>
    <row r="1499" spans="4:123" x14ac:dyDescent="0.25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R1499" s="18"/>
      <c r="CV1499" s="18"/>
      <c r="DA1499" s="18"/>
      <c r="DL1499" s="18"/>
      <c r="DN1499" s="18"/>
      <c r="DS1499" s="43" t="s">
        <v>397</v>
      </c>
    </row>
    <row r="1500" spans="4:123" x14ac:dyDescent="0.25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R1500" s="18"/>
      <c r="CV1500" s="18"/>
      <c r="DA1500" s="18"/>
      <c r="DL1500" s="18"/>
      <c r="DN1500" s="18"/>
      <c r="DS1500" s="43" t="s">
        <v>397</v>
      </c>
    </row>
    <row r="1501" spans="4:123" x14ac:dyDescent="0.25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R1501" s="18"/>
      <c r="CV1501" s="18"/>
      <c r="DA1501" s="18"/>
      <c r="DL1501" s="18"/>
      <c r="DN1501" s="18"/>
      <c r="DS1501" s="43" t="s">
        <v>397</v>
      </c>
    </row>
    <row r="1502" spans="4:123" x14ac:dyDescent="0.25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R1502" s="18"/>
      <c r="CV1502" s="18"/>
      <c r="DA1502" s="18"/>
      <c r="DL1502" s="18"/>
      <c r="DN1502" s="18"/>
      <c r="DS1502" s="43" t="s">
        <v>397</v>
      </c>
    </row>
    <row r="1503" spans="4:123" x14ac:dyDescent="0.25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R1503" s="18"/>
      <c r="CV1503" s="18"/>
      <c r="DA1503" s="18"/>
      <c r="DL1503" s="18"/>
      <c r="DN1503" s="18"/>
      <c r="DS1503" s="43" t="s">
        <v>397</v>
      </c>
    </row>
    <row r="1504" spans="4:123" x14ac:dyDescent="0.25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R1504" s="18"/>
      <c r="CV1504" s="18"/>
      <c r="DA1504" s="18"/>
      <c r="DL1504" s="18"/>
      <c r="DN1504" s="18"/>
      <c r="DS1504" s="43" t="s">
        <v>397</v>
      </c>
    </row>
    <row r="1505" spans="4:123" x14ac:dyDescent="0.25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R1505" s="18"/>
      <c r="CV1505" s="18"/>
      <c r="DA1505" s="18"/>
      <c r="DL1505" s="18"/>
      <c r="DN1505" s="18"/>
      <c r="DS1505" s="43" t="s">
        <v>397</v>
      </c>
    </row>
    <row r="1506" spans="4:123" x14ac:dyDescent="0.25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R1506" s="18"/>
      <c r="CV1506" s="18"/>
      <c r="DA1506" s="18"/>
      <c r="DL1506" s="18"/>
      <c r="DN1506" s="18"/>
      <c r="DS1506" s="43" t="s">
        <v>397</v>
      </c>
    </row>
    <row r="1507" spans="4:123" x14ac:dyDescent="0.25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R1507" s="18"/>
      <c r="CV1507" s="18"/>
      <c r="DA1507" s="18"/>
      <c r="DL1507" s="18"/>
      <c r="DN1507" s="18"/>
      <c r="DS1507" s="43" t="s">
        <v>397</v>
      </c>
    </row>
    <row r="1508" spans="4:123" x14ac:dyDescent="0.25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R1508" s="18"/>
      <c r="CV1508" s="18"/>
      <c r="DA1508" s="18"/>
      <c r="DL1508" s="18"/>
      <c r="DN1508" s="18"/>
      <c r="DS1508" s="43" t="s">
        <v>397</v>
      </c>
    </row>
    <row r="1509" spans="4:123" x14ac:dyDescent="0.25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R1509" s="18"/>
      <c r="CV1509" s="18"/>
      <c r="DA1509" s="18"/>
      <c r="DL1509" s="18"/>
      <c r="DN1509" s="18"/>
      <c r="DS1509" s="43" t="s">
        <v>397</v>
      </c>
    </row>
    <row r="1510" spans="4:123" x14ac:dyDescent="0.25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R1510" s="18"/>
      <c r="CV1510" s="18"/>
      <c r="DA1510" s="18"/>
      <c r="DL1510" s="18"/>
      <c r="DN1510" s="18"/>
      <c r="DS1510" s="43" t="s">
        <v>397</v>
      </c>
    </row>
    <row r="1511" spans="4:123" x14ac:dyDescent="0.25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R1511" s="18"/>
      <c r="CV1511" s="18"/>
      <c r="DA1511" s="18"/>
      <c r="DL1511" s="18"/>
      <c r="DN1511" s="18"/>
      <c r="DS1511" s="43" t="s">
        <v>397</v>
      </c>
    </row>
    <row r="1512" spans="4:123" x14ac:dyDescent="0.25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R1512" s="18"/>
      <c r="CV1512" s="18"/>
      <c r="DA1512" s="18"/>
      <c r="DL1512" s="18"/>
      <c r="DN1512" s="18"/>
      <c r="DS1512" s="43" t="s">
        <v>397</v>
      </c>
    </row>
    <row r="1513" spans="4:123" x14ac:dyDescent="0.25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R1513" s="18"/>
      <c r="CV1513" s="18"/>
      <c r="DA1513" s="18"/>
      <c r="DL1513" s="18"/>
      <c r="DN1513" s="18"/>
      <c r="DS1513" s="43" t="s">
        <v>397</v>
      </c>
    </row>
    <row r="1514" spans="4:123" x14ac:dyDescent="0.25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R1514" s="18"/>
      <c r="CV1514" s="18"/>
      <c r="DA1514" s="18"/>
      <c r="DL1514" s="18"/>
      <c r="DN1514" s="18"/>
      <c r="DS1514" s="43" t="s">
        <v>397</v>
      </c>
    </row>
    <row r="1515" spans="4:123" x14ac:dyDescent="0.25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R1515" s="18"/>
      <c r="CV1515" s="18"/>
      <c r="DA1515" s="18"/>
      <c r="DL1515" s="18"/>
      <c r="DN1515" s="18"/>
      <c r="DS1515" s="43" t="s">
        <v>397</v>
      </c>
    </row>
    <row r="1516" spans="4:123" x14ac:dyDescent="0.25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R1516" s="18"/>
      <c r="CV1516" s="18"/>
      <c r="DA1516" s="18"/>
      <c r="DL1516" s="18"/>
      <c r="DN1516" s="18"/>
      <c r="DS1516" s="43" t="s">
        <v>397</v>
      </c>
    </row>
    <row r="1517" spans="4:123" x14ac:dyDescent="0.25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R1517" s="18"/>
      <c r="CV1517" s="18"/>
      <c r="DA1517" s="18"/>
      <c r="DL1517" s="18"/>
      <c r="DN1517" s="18"/>
      <c r="DS1517" s="43" t="s">
        <v>397</v>
      </c>
    </row>
    <row r="1518" spans="4:123" x14ac:dyDescent="0.25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R1518" s="18"/>
      <c r="CV1518" s="18"/>
      <c r="DA1518" s="18"/>
      <c r="DL1518" s="18"/>
      <c r="DN1518" s="18"/>
      <c r="DS1518" s="43" t="s">
        <v>397</v>
      </c>
    </row>
    <row r="1519" spans="4:123" x14ac:dyDescent="0.25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R1519" s="18"/>
      <c r="CV1519" s="18"/>
      <c r="DA1519" s="18"/>
      <c r="DL1519" s="18"/>
      <c r="DN1519" s="18"/>
      <c r="DS1519" s="43" t="s">
        <v>397</v>
      </c>
    </row>
    <row r="1520" spans="4:123" x14ac:dyDescent="0.25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R1520" s="18"/>
      <c r="CV1520" s="18"/>
      <c r="DA1520" s="18"/>
      <c r="DL1520" s="18"/>
      <c r="DN1520" s="18"/>
      <c r="DS1520" s="43" t="s">
        <v>397</v>
      </c>
    </row>
    <row r="1521" spans="4:123" x14ac:dyDescent="0.25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R1521" s="18"/>
      <c r="CV1521" s="18"/>
      <c r="DA1521" s="18"/>
      <c r="DL1521" s="18"/>
      <c r="DN1521" s="18"/>
      <c r="DS1521" s="43" t="s">
        <v>397</v>
      </c>
    </row>
    <row r="1522" spans="4:123" x14ac:dyDescent="0.25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R1522" s="18"/>
      <c r="CV1522" s="18"/>
      <c r="DA1522" s="18"/>
      <c r="DL1522" s="18"/>
      <c r="DN1522" s="18"/>
      <c r="DS1522" s="43" t="s">
        <v>397</v>
      </c>
    </row>
    <row r="1523" spans="4:123" x14ac:dyDescent="0.25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R1523" s="18"/>
      <c r="CV1523" s="18"/>
      <c r="DA1523" s="18"/>
      <c r="DL1523" s="18"/>
      <c r="DN1523" s="18"/>
      <c r="DS1523" s="43" t="s">
        <v>397</v>
      </c>
    </row>
    <row r="1524" spans="4:123" x14ac:dyDescent="0.25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R1524" s="18"/>
      <c r="CV1524" s="18"/>
      <c r="DA1524" s="18"/>
      <c r="DL1524" s="18"/>
      <c r="DN1524" s="18"/>
      <c r="DS1524" s="43" t="s">
        <v>397</v>
      </c>
    </row>
    <row r="1525" spans="4:123" x14ac:dyDescent="0.25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R1525" s="18"/>
      <c r="CV1525" s="18"/>
      <c r="DA1525" s="18"/>
      <c r="DL1525" s="18"/>
      <c r="DN1525" s="18"/>
      <c r="DS1525" s="43" t="s">
        <v>397</v>
      </c>
    </row>
    <row r="1526" spans="4:123" x14ac:dyDescent="0.25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R1526" s="18"/>
      <c r="CV1526" s="18"/>
      <c r="DA1526" s="18"/>
      <c r="DL1526" s="18"/>
      <c r="DN1526" s="18"/>
      <c r="DS1526" s="43" t="s">
        <v>397</v>
      </c>
    </row>
    <row r="1527" spans="4:123" x14ac:dyDescent="0.25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R1527" s="18"/>
      <c r="CV1527" s="18"/>
      <c r="DA1527" s="18"/>
      <c r="DL1527" s="18"/>
      <c r="DN1527" s="18"/>
      <c r="DS1527" s="43" t="s">
        <v>397</v>
      </c>
    </row>
    <row r="1528" spans="4:123" x14ac:dyDescent="0.25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R1528" s="18"/>
      <c r="CV1528" s="18"/>
      <c r="DA1528" s="18"/>
      <c r="DL1528" s="18"/>
      <c r="DN1528" s="18"/>
      <c r="DS1528" s="43" t="s">
        <v>397</v>
      </c>
    </row>
    <row r="1529" spans="4:123" x14ac:dyDescent="0.25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R1529" s="18"/>
      <c r="CV1529" s="18"/>
      <c r="DA1529" s="18"/>
      <c r="DL1529" s="18"/>
      <c r="DN1529" s="18"/>
      <c r="DS1529" s="43" t="s">
        <v>397</v>
      </c>
    </row>
    <row r="1530" spans="4:123" x14ac:dyDescent="0.25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R1530" s="18"/>
      <c r="CV1530" s="18"/>
      <c r="DA1530" s="18"/>
      <c r="DL1530" s="18"/>
      <c r="DN1530" s="18"/>
      <c r="DS1530" s="43" t="s">
        <v>397</v>
      </c>
    </row>
    <row r="1531" spans="4:123" x14ac:dyDescent="0.25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R1531" s="18"/>
      <c r="CV1531" s="18"/>
      <c r="DA1531" s="18"/>
      <c r="DL1531" s="18"/>
      <c r="DN1531" s="18"/>
      <c r="DS1531" s="43" t="s">
        <v>397</v>
      </c>
    </row>
    <row r="1532" spans="4:123" x14ac:dyDescent="0.25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R1532" s="18"/>
      <c r="CV1532" s="18"/>
      <c r="DA1532" s="18"/>
      <c r="DL1532" s="18"/>
      <c r="DN1532" s="18"/>
      <c r="DS1532" s="43" t="s">
        <v>397</v>
      </c>
    </row>
    <row r="1533" spans="4:123" x14ac:dyDescent="0.25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R1533" s="18"/>
      <c r="CV1533" s="18"/>
      <c r="DA1533" s="18"/>
      <c r="DL1533" s="18"/>
      <c r="DN1533" s="18"/>
      <c r="DS1533" s="43" t="s">
        <v>397</v>
      </c>
    </row>
    <row r="1534" spans="4:123" x14ac:dyDescent="0.25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R1534" s="18"/>
      <c r="CV1534" s="18"/>
      <c r="DA1534" s="18"/>
      <c r="DL1534" s="18"/>
      <c r="DN1534" s="18"/>
      <c r="DS1534" s="43" t="s">
        <v>397</v>
      </c>
    </row>
    <row r="1535" spans="4:123" x14ac:dyDescent="0.25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R1535" s="18"/>
      <c r="CV1535" s="18"/>
      <c r="DA1535" s="18"/>
      <c r="DL1535" s="18"/>
      <c r="DN1535" s="18"/>
      <c r="DS1535" s="43" t="s">
        <v>397</v>
      </c>
    </row>
    <row r="1536" spans="4:123" x14ac:dyDescent="0.25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R1536" s="18"/>
      <c r="CV1536" s="18"/>
      <c r="DA1536" s="18"/>
      <c r="DL1536" s="18"/>
      <c r="DN1536" s="18"/>
      <c r="DS1536" s="43" t="s">
        <v>397</v>
      </c>
    </row>
    <row r="1537" spans="4:123" x14ac:dyDescent="0.25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R1537" s="18"/>
      <c r="CV1537" s="18"/>
      <c r="DA1537" s="18"/>
      <c r="DL1537" s="18"/>
      <c r="DN1537" s="18"/>
      <c r="DS1537" s="43" t="s">
        <v>397</v>
      </c>
    </row>
    <row r="1538" spans="4:123" x14ac:dyDescent="0.25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R1538" s="18"/>
      <c r="CV1538" s="18"/>
      <c r="DA1538" s="18"/>
      <c r="DL1538" s="18"/>
      <c r="DN1538" s="18"/>
      <c r="DS1538" s="43" t="s">
        <v>397</v>
      </c>
    </row>
    <row r="1539" spans="4:123" x14ac:dyDescent="0.25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R1539" s="18"/>
      <c r="CV1539" s="18"/>
      <c r="DA1539" s="18"/>
      <c r="DL1539" s="18"/>
      <c r="DN1539" s="18"/>
      <c r="DS1539" s="43" t="s">
        <v>397</v>
      </c>
    </row>
    <row r="1540" spans="4:123" x14ac:dyDescent="0.25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R1540" s="18"/>
      <c r="CV1540" s="18"/>
      <c r="DA1540" s="18"/>
      <c r="DL1540" s="18"/>
      <c r="DN1540" s="18"/>
      <c r="DS1540" s="43" t="s">
        <v>397</v>
      </c>
    </row>
    <row r="1541" spans="4:123" x14ac:dyDescent="0.25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R1541" s="18"/>
      <c r="CV1541" s="18"/>
      <c r="DA1541" s="18"/>
      <c r="DL1541" s="18"/>
      <c r="DN1541" s="18"/>
      <c r="DS1541" s="43" t="s">
        <v>397</v>
      </c>
    </row>
    <row r="1542" spans="4:123" x14ac:dyDescent="0.25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R1542" s="18"/>
      <c r="CV1542" s="18"/>
      <c r="DA1542" s="18"/>
      <c r="DL1542" s="18"/>
      <c r="DN1542" s="18"/>
      <c r="DS1542" s="43" t="s">
        <v>397</v>
      </c>
    </row>
    <row r="1543" spans="4:123" x14ac:dyDescent="0.25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R1543" s="18"/>
      <c r="CV1543" s="18"/>
      <c r="DA1543" s="18"/>
      <c r="DL1543" s="18"/>
      <c r="DN1543" s="18"/>
      <c r="DS1543" s="43" t="s">
        <v>397</v>
      </c>
    </row>
    <row r="1544" spans="4:123" x14ac:dyDescent="0.25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R1544" s="18"/>
      <c r="CV1544" s="18"/>
      <c r="DA1544" s="18"/>
      <c r="DL1544" s="18"/>
      <c r="DN1544" s="18"/>
      <c r="DS1544" s="43" t="s">
        <v>397</v>
      </c>
    </row>
    <row r="1545" spans="4:123" x14ac:dyDescent="0.25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R1545" s="18"/>
      <c r="CV1545" s="18"/>
      <c r="DA1545" s="18"/>
      <c r="DL1545" s="18"/>
      <c r="DN1545" s="18"/>
      <c r="DS1545" s="43" t="s">
        <v>397</v>
      </c>
    </row>
    <row r="1546" spans="4:123" x14ac:dyDescent="0.25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R1546" s="18"/>
      <c r="CV1546" s="18"/>
      <c r="DA1546" s="18"/>
      <c r="DL1546" s="18"/>
      <c r="DN1546" s="18"/>
      <c r="DS1546" s="43" t="s">
        <v>397</v>
      </c>
    </row>
    <row r="1547" spans="4:123" x14ac:dyDescent="0.25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R1547" s="18"/>
      <c r="CV1547" s="18"/>
      <c r="DA1547" s="18"/>
      <c r="DL1547" s="18"/>
      <c r="DN1547" s="18"/>
      <c r="DS1547" s="43" t="s">
        <v>397</v>
      </c>
    </row>
    <row r="1548" spans="4:123" x14ac:dyDescent="0.25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R1548" s="18"/>
      <c r="CV1548" s="18"/>
      <c r="DA1548" s="18"/>
      <c r="DL1548" s="18"/>
      <c r="DN1548" s="18"/>
      <c r="DS1548" s="43" t="s">
        <v>397</v>
      </c>
    </row>
    <row r="1549" spans="4:123" x14ac:dyDescent="0.25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R1549" s="18"/>
      <c r="CV1549" s="18"/>
      <c r="DA1549" s="18"/>
      <c r="DL1549" s="18"/>
      <c r="DN1549" s="18"/>
      <c r="DS1549" s="43" t="s">
        <v>397</v>
      </c>
    </row>
    <row r="1550" spans="4:123" x14ac:dyDescent="0.25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R1550" s="18"/>
      <c r="CV1550" s="18"/>
      <c r="DA1550" s="18"/>
      <c r="DL1550" s="18"/>
      <c r="DN1550" s="18"/>
      <c r="DS1550" s="43" t="s">
        <v>397</v>
      </c>
    </row>
    <row r="1551" spans="4:123" x14ac:dyDescent="0.25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R1551" s="18"/>
      <c r="CV1551" s="18"/>
      <c r="DA1551" s="18"/>
      <c r="DL1551" s="18"/>
      <c r="DN1551" s="18"/>
      <c r="DS1551" s="43" t="s">
        <v>397</v>
      </c>
    </row>
    <row r="1552" spans="4:123" x14ac:dyDescent="0.25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R1552" s="18"/>
      <c r="CV1552" s="18"/>
      <c r="DA1552" s="18"/>
      <c r="DL1552" s="18"/>
      <c r="DN1552" s="18"/>
      <c r="DS1552" s="43" t="s">
        <v>397</v>
      </c>
    </row>
    <row r="1553" spans="4:123" x14ac:dyDescent="0.25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R1553" s="18"/>
      <c r="CV1553" s="18"/>
      <c r="DA1553" s="18"/>
      <c r="DL1553" s="18"/>
      <c r="DN1553" s="18"/>
      <c r="DS1553" s="43" t="s">
        <v>397</v>
      </c>
    </row>
    <row r="1554" spans="4:123" x14ac:dyDescent="0.25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R1554" s="18"/>
      <c r="CV1554" s="18"/>
      <c r="DA1554" s="18"/>
      <c r="DL1554" s="18"/>
      <c r="DN1554" s="18"/>
      <c r="DS1554" s="43" t="s">
        <v>397</v>
      </c>
    </row>
    <row r="1555" spans="4:123" x14ac:dyDescent="0.25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R1555" s="18"/>
      <c r="CV1555" s="18"/>
      <c r="DA1555" s="18"/>
      <c r="DL1555" s="18"/>
      <c r="DN1555" s="18"/>
      <c r="DS1555" s="43" t="s">
        <v>397</v>
      </c>
    </row>
    <row r="1556" spans="4:123" x14ac:dyDescent="0.25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R1556" s="18"/>
      <c r="CV1556" s="18"/>
      <c r="DA1556" s="18"/>
      <c r="DL1556" s="18"/>
      <c r="DN1556" s="18"/>
      <c r="DS1556" s="43" t="s">
        <v>397</v>
      </c>
    </row>
    <row r="1557" spans="4:123" x14ac:dyDescent="0.25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R1557" s="18"/>
      <c r="CV1557" s="18"/>
      <c r="DA1557" s="18"/>
      <c r="DL1557" s="18"/>
      <c r="DN1557" s="18"/>
      <c r="DS1557" s="43" t="s">
        <v>397</v>
      </c>
    </row>
    <row r="1558" spans="4:123" x14ac:dyDescent="0.25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R1558" s="18"/>
      <c r="CV1558" s="18"/>
      <c r="DA1558" s="18"/>
      <c r="DL1558" s="18"/>
      <c r="DN1558" s="18"/>
      <c r="DS1558" s="43" t="s">
        <v>397</v>
      </c>
    </row>
    <row r="1559" spans="4:123" x14ac:dyDescent="0.25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R1559" s="18"/>
      <c r="CV1559" s="18"/>
      <c r="DA1559" s="18"/>
      <c r="DL1559" s="18"/>
      <c r="DN1559" s="18"/>
      <c r="DS1559" s="43" t="s">
        <v>397</v>
      </c>
    </row>
    <row r="1560" spans="4:123" x14ac:dyDescent="0.25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R1560" s="18"/>
      <c r="CV1560" s="18"/>
      <c r="DA1560" s="18"/>
      <c r="DL1560" s="18"/>
      <c r="DN1560" s="18"/>
      <c r="DS1560" s="43" t="s">
        <v>397</v>
      </c>
    </row>
    <row r="1561" spans="4:123" x14ac:dyDescent="0.25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R1561" s="18"/>
      <c r="CV1561" s="18"/>
      <c r="DA1561" s="18"/>
      <c r="DL1561" s="18"/>
      <c r="DN1561" s="18"/>
      <c r="DS1561" s="43" t="s">
        <v>397</v>
      </c>
    </row>
    <row r="1562" spans="4:123" x14ac:dyDescent="0.25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R1562" s="18"/>
      <c r="CV1562" s="18"/>
      <c r="DA1562" s="18"/>
      <c r="DL1562" s="18"/>
      <c r="DN1562" s="18"/>
      <c r="DS1562" s="43" t="s">
        <v>397</v>
      </c>
    </row>
    <row r="1563" spans="4:123" x14ac:dyDescent="0.25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R1563" s="18"/>
      <c r="CV1563" s="18"/>
      <c r="DA1563" s="18"/>
      <c r="DL1563" s="18"/>
      <c r="DN1563" s="18"/>
      <c r="DS1563" s="43" t="s">
        <v>397</v>
      </c>
    </row>
    <row r="1564" spans="4:123" x14ac:dyDescent="0.25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R1564" s="18"/>
      <c r="CV1564" s="18"/>
      <c r="DA1564" s="18"/>
      <c r="DL1564" s="18"/>
      <c r="DN1564" s="18"/>
      <c r="DS1564" s="43" t="s">
        <v>397</v>
      </c>
    </row>
    <row r="1565" spans="4:123" x14ac:dyDescent="0.25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R1565" s="18"/>
      <c r="CV1565" s="18"/>
      <c r="DA1565" s="18"/>
      <c r="DL1565" s="18"/>
      <c r="DN1565" s="18"/>
      <c r="DS1565" s="43" t="s">
        <v>397</v>
      </c>
    </row>
    <row r="1566" spans="4:123" x14ac:dyDescent="0.25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R1566" s="18"/>
      <c r="CV1566" s="18"/>
      <c r="DA1566" s="18"/>
      <c r="DL1566" s="18"/>
      <c r="DN1566" s="18"/>
      <c r="DS1566" s="43" t="s">
        <v>397</v>
      </c>
    </row>
    <row r="1567" spans="4:123" x14ac:dyDescent="0.25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R1567" s="18"/>
      <c r="CV1567" s="18"/>
      <c r="DA1567" s="18"/>
      <c r="DL1567" s="18"/>
      <c r="DN1567" s="18"/>
      <c r="DS1567" s="43" t="s">
        <v>397</v>
      </c>
    </row>
    <row r="1568" spans="4:123" x14ac:dyDescent="0.25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R1568" s="18"/>
      <c r="CV1568" s="18"/>
      <c r="DA1568" s="18"/>
      <c r="DL1568" s="18"/>
      <c r="DN1568" s="18"/>
      <c r="DS1568" s="43" t="s">
        <v>397</v>
      </c>
    </row>
    <row r="1569" spans="4:123" x14ac:dyDescent="0.25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R1569" s="18"/>
      <c r="CV1569" s="18"/>
      <c r="DA1569" s="18"/>
      <c r="DL1569" s="18"/>
      <c r="DN1569" s="18"/>
      <c r="DS1569" s="43" t="s">
        <v>397</v>
      </c>
    </row>
    <row r="1570" spans="4:123" x14ac:dyDescent="0.25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R1570" s="18"/>
      <c r="CV1570" s="18"/>
      <c r="DA1570" s="18"/>
      <c r="DL1570" s="18"/>
      <c r="DN1570" s="18"/>
      <c r="DS1570" s="43" t="s">
        <v>397</v>
      </c>
    </row>
    <row r="1571" spans="4:123" x14ac:dyDescent="0.25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R1571" s="18"/>
      <c r="CV1571" s="18"/>
      <c r="DA1571" s="18"/>
      <c r="DL1571" s="18"/>
      <c r="DN1571" s="18"/>
      <c r="DS1571" s="43" t="s">
        <v>397</v>
      </c>
    </row>
    <row r="1572" spans="4:123" x14ac:dyDescent="0.25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R1572" s="18"/>
      <c r="CV1572" s="18"/>
      <c r="DA1572" s="18"/>
      <c r="DL1572" s="18"/>
      <c r="DN1572" s="18"/>
      <c r="DS1572" s="43" t="s">
        <v>397</v>
      </c>
    </row>
    <row r="1573" spans="4:123" x14ac:dyDescent="0.25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R1573" s="18"/>
      <c r="CV1573" s="18"/>
      <c r="DA1573" s="18"/>
      <c r="DL1573" s="18"/>
      <c r="DN1573" s="18"/>
      <c r="DS1573" s="43" t="s">
        <v>397</v>
      </c>
    </row>
    <row r="1574" spans="4:123" x14ac:dyDescent="0.25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R1574" s="18"/>
      <c r="CV1574" s="18"/>
      <c r="DA1574" s="18"/>
      <c r="DL1574" s="18"/>
      <c r="DN1574" s="18"/>
      <c r="DS1574" s="43" t="s">
        <v>397</v>
      </c>
    </row>
    <row r="1575" spans="4:123" x14ac:dyDescent="0.25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R1575" s="18"/>
      <c r="CV1575" s="18"/>
      <c r="DA1575" s="18"/>
      <c r="DL1575" s="18"/>
      <c r="DN1575" s="18"/>
      <c r="DS1575" s="43" t="s">
        <v>397</v>
      </c>
    </row>
    <row r="1576" spans="4:123" x14ac:dyDescent="0.25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R1576" s="18"/>
      <c r="CV1576" s="18"/>
      <c r="DA1576" s="18"/>
      <c r="DL1576" s="18"/>
      <c r="DN1576" s="18"/>
      <c r="DS1576" s="43" t="s">
        <v>397</v>
      </c>
    </row>
    <row r="1577" spans="4:123" x14ac:dyDescent="0.25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R1577" s="18"/>
      <c r="CV1577" s="18"/>
      <c r="DA1577" s="18"/>
      <c r="DL1577" s="18"/>
      <c r="DN1577" s="18"/>
      <c r="DS1577" s="43" t="s">
        <v>397</v>
      </c>
    </row>
    <row r="1578" spans="4:123" x14ac:dyDescent="0.25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R1578" s="18"/>
      <c r="CV1578" s="18"/>
      <c r="DA1578" s="18"/>
      <c r="DL1578" s="18"/>
      <c r="DN1578" s="18"/>
      <c r="DS1578" s="43" t="s">
        <v>397</v>
      </c>
    </row>
    <row r="1579" spans="4:123" x14ac:dyDescent="0.25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R1579" s="18"/>
      <c r="CV1579" s="18"/>
      <c r="DA1579" s="18"/>
      <c r="DL1579" s="18"/>
      <c r="DN1579" s="18"/>
      <c r="DS1579" s="43" t="s">
        <v>397</v>
      </c>
    </row>
    <row r="1580" spans="4:123" x14ac:dyDescent="0.25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R1580" s="18"/>
      <c r="CV1580" s="18"/>
      <c r="DA1580" s="18"/>
      <c r="DL1580" s="18"/>
      <c r="DN1580" s="18"/>
      <c r="DS1580" s="43" t="s">
        <v>397</v>
      </c>
    </row>
    <row r="1581" spans="4:123" x14ac:dyDescent="0.25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R1581" s="18"/>
      <c r="CV1581" s="18"/>
      <c r="DA1581" s="18"/>
      <c r="DL1581" s="18"/>
      <c r="DN1581" s="18"/>
      <c r="DS1581" s="43" t="s">
        <v>397</v>
      </c>
    </row>
    <row r="1582" spans="4:123" x14ac:dyDescent="0.25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R1582" s="18"/>
      <c r="CV1582" s="18"/>
      <c r="DA1582" s="18"/>
      <c r="DL1582" s="18"/>
      <c r="DN1582" s="18"/>
      <c r="DS1582" s="43" t="s">
        <v>397</v>
      </c>
    </row>
    <row r="1583" spans="4:123" x14ac:dyDescent="0.25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R1583" s="18"/>
      <c r="CV1583" s="18"/>
      <c r="DA1583" s="18"/>
      <c r="DL1583" s="18"/>
      <c r="DN1583" s="18"/>
      <c r="DS1583" s="43" t="s">
        <v>397</v>
      </c>
    </row>
    <row r="1584" spans="4:123" x14ac:dyDescent="0.25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R1584" s="18"/>
      <c r="CV1584" s="18"/>
      <c r="DA1584" s="18"/>
      <c r="DL1584" s="18"/>
      <c r="DN1584" s="18"/>
      <c r="DS1584" s="43" t="s">
        <v>397</v>
      </c>
    </row>
    <row r="1585" spans="4:123" x14ac:dyDescent="0.25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R1585" s="18"/>
      <c r="CV1585" s="18"/>
      <c r="DA1585" s="18"/>
      <c r="DL1585" s="18"/>
      <c r="DN1585" s="18"/>
      <c r="DS1585" s="43" t="s">
        <v>397</v>
      </c>
    </row>
    <row r="1586" spans="4:123" x14ac:dyDescent="0.25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R1586" s="18"/>
      <c r="CV1586" s="18"/>
      <c r="DA1586" s="18"/>
      <c r="DL1586" s="18"/>
      <c r="DN1586" s="18"/>
      <c r="DS1586" s="43" t="s">
        <v>397</v>
      </c>
    </row>
    <row r="1587" spans="4:123" x14ac:dyDescent="0.25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R1587" s="18"/>
      <c r="CV1587" s="18"/>
      <c r="DA1587" s="18"/>
      <c r="DL1587" s="18"/>
      <c r="DN1587" s="18"/>
      <c r="DS1587" s="43" t="s">
        <v>397</v>
      </c>
    </row>
    <row r="1588" spans="4:123" x14ac:dyDescent="0.25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R1588" s="18"/>
      <c r="CV1588" s="18"/>
      <c r="DA1588" s="18"/>
      <c r="DL1588" s="18"/>
      <c r="DN1588" s="18"/>
      <c r="DS1588" s="43" t="s">
        <v>397</v>
      </c>
    </row>
    <row r="1589" spans="4:123" x14ac:dyDescent="0.25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R1589" s="18"/>
      <c r="CV1589" s="18"/>
      <c r="DA1589" s="18"/>
      <c r="DL1589" s="18"/>
      <c r="DN1589" s="18"/>
      <c r="DS1589" s="43" t="s">
        <v>397</v>
      </c>
    </row>
    <row r="1590" spans="4:123" x14ac:dyDescent="0.25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R1590" s="18"/>
      <c r="CV1590" s="18"/>
      <c r="DA1590" s="18"/>
      <c r="DL1590" s="18"/>
      <c r="DN1590" s="18"/>
      <c r="DS1590" s="43" t="s">
        <v>397</v>
      </c>
    </row>
    <row r="1591" spans="4:123" x14ac:dyDescent="0.25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R1591" s="18"/>
      <c r="CV1591" s="18"/>
      <c r="DA1591" s="18"/>
      <c r="DL1591" s="18"/>
      <c r="DN1591" s="18"/>
      <c r="DS1591" s="43" t="s">
        <v>397</v>
      </c>
    </row>
    <row r="1592" spans="4:123" x14ac:dyDescent="0.25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R1592" s="18"/>
      <c r="CV1592" s="18"/>
      <c r="DA1592" s="18"/>
      <c r="DL1592" s="18"/>
      <c r="DN1592" s="18"/>
      <c r="DS1592" s="43" t="s">
        <v>397</v>
      </c>
    </row>
    <row r="1593" spans="4:123" x14ac:dyDescent="0.25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R1593" s="18"/>
      <c r="CV1593" s="18"/>
      <c r="DA1593" s="18"/>
      <c r="DL1593" s="18"/>
      <c r="DN1593" s="18"/>
      <c r="DS1593" s="43" t="s">
        <v>397</v>
      </c>
    </row>
    <row r="1594" spans="4:123" x14ac:dyDescent="0.25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R1594" s="18"/>
      <c r="CV1594" s="18"/>
      <c r="DA1594" s="18"/>
      <c r="DL1594" s="18"/>
      <c r="DN1594" s="18"/>
      <c r="DS1594" s="43" t="s">
        <v>397</v>
      </c>
    </row>
    <row r="1595" spans="4:123" x14ac:dyDescent="0.25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R1595" s="18"/>
      <c r="CV1595" s="18"/>
      <c r="DA1595" s="18"/>
      <c r="DL1595" s="18"/>
      <c r="DN1595" s="18"/>
      <c r="DS1595" s="43" t="s">
        <v>397</v>
      </c>
    </row>
    <row r="1596" spans="4:123" x14ac:dyDescent="0.25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R1596" s="18"/>
      <c r="CV1596" s="18"/>
      <c r="DA1596" s="18"/>
      <c r="DL1596" s="18"/>
      <c r="DN1596" s="18"/>
      <c r="DS1596" s="43" t="s">
        <v>397</v>
      </c>
    </row>
    <row r="1597" spans="4:123" x14ac:dyDescent="0.25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R1597" s="18"/>
      <c r="CV1597" s="18"/>
      <c r="DA1597" s="18"/>
      <c r="DL1597" s="18"/>
      <c r="DN1597" s="18"/>
      <c r="DS1597" s="43" t="s">
        <v>397</v>
      </c>
    </row>
    <row r="1598" spans="4:123" x14ac:dyDescent="0.25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R1598" s="18"/>
      <c r="CV1598" s="18"/>
      <c r="DA1598" s="18"/>
      <c r="DL1598" s="18"/>
      <c r="DN1598" s="18"/>
      <c r="DS1598" s="43" t="s">
        <v>397</v>
      </c>
    </row>
    <row r="1599" spans="4:123" x14ac:dyDescent="0.25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R1599" s="18"/>
      <c r="CV1599" s="18"/>
      <c r="DA1599" s="18"/>
      <c r="DL1599" s="18"/>
      <c r="DN1599" s="18"/>
      <c r="DS1599" s="43" t="s">
        <v>397</v>
      </c>
    </row>
    <row r="1600" spans="4:123" x14ac:dyDescent="0.25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R1600" s="18"/>
      <c r="CV1600" s="18"/>
      <c r="DA1600" s="18"/>
      <c r="DL1600" s="18"/>
      <c r="DN1600" s="18"/>
      <c r="DS1600" s="43" t="s">
        <v>397</v>
      </c>
    </row>
    <row r="1601" spans="4:123" x14ac:dyDescent="0.25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R1601" s="18"/>
      <c r="CV1601" s="18"/>
      <c r="DA1601" s="18"/>
      <c r="DL1601" s="18"/>
      <c r="DN1601" s="18"/>
      <c r="DS1601" s="43" t="s">
        <v>397</v>
      </c>
    </row>
    <row r="1602" spans="4:123" x14ac:dyDescent="0.25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R1602" s="18"/>
      <c r="CV1602" s="18"/>
      <c r="DA1602" s="18"/>
      <c r="DL1602" s="18"/>
      <c r="DN1602" s="18"/>
      <c r="DS1602" s="43" t="s">
        <v>397</v>
      </c>
    </row>
    <row r="1603" spans="4:123" x14ac:dyDescent="0.25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R1603" s="18"/>
      <c r="CV1603" s="18"/>
      <c r="DA1603" s="18"/>
      <c r="DL1603" s="18"/>
      <c r="DN1603" s="18"/>
      <c r="DS1603" s="43" t="s">
        <v>397</v>
      </c>
    </row>
    <row r="1604" spans="4:123" x14ac:dyDescent="0.25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R1604" s="18"/>
      <c r="CV1604" s="18"/>
      <c r="DA1604" s="18"/>
      <c r="DL1604" s="18"/>
      <c r="DN1604" s="18"/>
      <c r="DS1604" s="43" t="s">
        <v>397</v>
      </c>
    </row>
    <row r="1605" spans="4:123" x14ac:dyDescent="0.25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R1605" s="18"/>
      <c r="CV1605" s="18"/>
      <c r="DA1605" s="18"/>
      <c r="DL1605" s="18"/>
      <c r="DN1605" s="18"/>
      <c r="DS1605" s="43" t="s">
        <v>397</v>
      </c>
    </row>
    <row r="1606" spans="4:123" x14ac:dyDescent="0.25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R1606" s="18"/>
      <c r="CV1606" s="18"/>
      <c r="DA1606" s="18"/>
      <c r="DL1606" s="18"/>
      <c r="DN1606" s="18"/>
      <c r="DS1606" s="43" t="s">
        <v>397</v>
      </c>
    </row>
    <row r="1607" spans="4:123" x14ac:dyDescent="0.25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R1607" s="18"/>
      <c r="CV1607" s="18"/>
      <c r="DA1607" s="18"/>
      <c r="DL1607" s="18"/>
      <c r="DN1607" s="18"/>
      <c r="DS1607" s="43" t="s">
        <v>397</v>
      </c>
    </row>
    <row r="1608" spans="4:123" x14ac:dyDescent="0.25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R1608" s="18"/>
      <c r="CV1608" s="18"/>
      <c r="DA1608" s="18"/>
      <c r="DL1608" s="18"/>
      <c r="DN1608" s="18"/>
      <c r="DS1608" s="43" t="s">
        <v>397</v>
      </c>
    </row>
    <row r="1609" spans="4:123" x14ac:dyDescent="0.25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R1609" s="18"/>
      <c r="CV1609" s="18"/>
      <c r="DA1609" s="18"/>
      <c r="DL1609" s="18"/>
      <c r="DN1609" s="18"/>
      <c r="DS1609" s="43" t="s">
        <v>397</v>
      </c>
    </row>
    <row r="1610" spans="4:123" x14ac:dyDescent="0.25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R1610" s="18"/>
      <c r="CV1610" s="18"/>
      <c r="DA1610" s="18"/>
      <c r="DL1610" s="18"/>
      <c r="DN1610" s="18"/>
      <c r="DS1610" s="43" t="s">
        <v>397</v>
      </c>
    </row>
    <row r="1611" spans="4:123" x14ac:dyDescent="0.25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R1611" s="18"/>
      <c r="CV1611" s="18"/>
      <c r="DA1611" s="18"/>
      <c r="DL1611" s="18"/>
      <c r="DN1611" s="18"/>
      <c r="DS1611" s="43" t="s">
        <v>397</v>
      </c>
    </row>
    <row r="1612" spans="4:123" x14ac:dyDescent="0.25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R1612" s="18"/>
      <c r="CV1612" s="18"/>
      <c r="DA1612" s="18"/>
      <c r="DL1612" s="18"/>
      <c r="DN1612" s="18"/>
      <c r="DS1612" s="43" t="s">
        <v>397</v>
      </c>
    </row>
    <row r="1613" spans="4:123" x14ac:dyDescent="0.25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R1613" s="18"/>
      <c r="CV1613" s="18"/>
      <c r="DA1613" s="18"/>
      <c r="DL1613" s="18"/>
      <c r="DN1613" s="18"/>
      <c r="DS1613" s="43" t="s">
        <v>397</v>
      </c>
    </row>
    <row r="1614" spans="4:123" x14ac:dyDescent="0.25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R1614" s="18"/>
      <c r="CV1614" s="18"/>
      <c r="DA1614" s="18"/>
      <c r="DL1614" s="18"/>
      <c r="DN1614" s="18"/>
      <c r="DS1614" s="43" t="s">
        <v>397</v>
      </c>
    </row>
    <row r="1615" spans="4:123" x14ac:dyDescent="0.25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R1615" s="18"/>
      <c r="CV1615" s="18"/>
      <c r="DA1615" s="18"/>
      <c r="DL1615" s="18"/>
      <c r="DN1615" s="18"/>
      <c r="DS1615" s="43" t="s">
        <v>397</v>
      </c>
    </row>
    <row r="1616" spans="4:123" x14ac:dyDescent="0.25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R1616" s="18"/>
      <c r="CV1616" s="18"/>
      <c r="DA1616" s="18"/>
      <c r="DL1616" s="18"/>
      <c r="DN1616" s="18"/>
      <c r="DS1616" s="43" t="s">
        <v>397</v>
      </c>
    </row>
    <row r="1617" spans="4:123" x14ac:dyDescent="0.25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R1617" s="18"/>
      <c r="CV1617" s="18"/>
      <c r="DA1617" s="18"/>
      <c r="DL1617" s="18"/>
      <c r="DN1617" s="18"/>
      <c r="DS1617" s="43" t="s">
        <v>397</v>
      </c>
    </row>
    <row r="1618" spans="4:123" x14ac:dyDescent="0.25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R1618" s="18"/>
      <c r="CV1618" s="18"/>
      <c r="DA1618" s="18"/>
      <c r="DL1618" s="18"/>
      <c r="DN1618" s="18"/>
      <c r="DS1618" s="43" t="s">
        <v>397</v>
      </c>
    </row>
    <row r="1619" spans="4:123" x14ac:dyDescent="0.25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R1619" s="18"/>
      <c r="CV1619" s="18"/>
      <c r="DA1619" s="18"/>
      <c r="DL1619" s="18"/>
      <c r="DN1619" s="18"/>
      <c r="DS1619" s="43" t="s">
        <v>397</v>
      </c>
    </row>
    <row r="1620" spans="4:123" x14ac:dyDescent="0.25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R1620" s="18"/>
      <c r="CV1620" s="18"/>
      <c r="DA1620" s="18"/>
      <c r="DL1620" s="18"/>
      <c r="DN1620" s="18"/>
      <c r="DS1620" s="43" t="s">
        <v>397</v>
      </c>
    </row>
    <row r="1621" spans="4:123" x14ac:dyDescent="0.25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R1621" s="18"/>
      <c r="CV1621" s="18"/>
      <c r="DA1621" s="18"/>
      <c r="DL1621" s="18"/>
      <c r="DN1621" s="18"/>
      <c r="DS1621" s="43" t="s">
        <v>397</v>
      </c>
    </row>
    <row r="1622" spans="4:123" x14ac:dyDescent="0.25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R1622" s="18"/>
      <c r="CV1622" s="18"/>
      <c r="DA1622" s="18"/>
      <c r="DL1622" s="18"/>
      <c r="DN1622" s="18"/>
      <c r="DS1622" s="43" t="s">
        <v>397</v>
      </c>
    </row>
    <row r="1623" spans="4:123" x14ac:dyDescent="0.25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R1623" s="18"/>
      <c r="CV1623" s="18"/>
      <c r="DA1623" s="18"/>
      <c r="DL1623" s="18"/>
      <c r="DN1623" s="18"/>
      <c r="DS1623" s="43" t="s">
        <v>397</v>
      </c>
    </row>
    <row r="1624" spans="4:123" x14ac:dyDescent="0.25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R1624" s="18"/>
      <c r="CV1624" s="18"/>
      <c r="DA1624" s="18"/>
      <c r="DL1624" s="18"/>
      <c r="DN1624" s="18"/>
      <c r="DS1624" s="43" t="s">
        <v>397</v>
      </c>
    </row>
    <row r="1625" spans="4:123" x14ac:dyDescent="0.25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R1625" s="18"/>
      <c r="CV1625" s="18"/>
      <c r="DA1625" s="18"/>
      <c r="DL1625" s="18"/>
      <c r="DN1625" s="18"/>
      <c r="DS1625" s="43" t="s">
        <v>397</v>
      </c>
    </row>
    <row r="1626" spans="4:123" x14ac:dyDescent="0.25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R1626" s="18"/>
      <c r="CV1626" s="18"/>
      <c r="DA1626" s="18"/>
      <c r="DL1626" s="18"/>
      <c r="DN1626" s="18"/>
      <c r="DS1626" s="43" t="s">
        <v>397</v>
      </c>
    </row>
    <row r="1627" spans="4:123" x14ac:dyDescent="0.25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R1627" s="18"/>
      <c r="CV1627" s="18"/>
      <c r="DA1627" s="18"/>
      <c r="DL1627" s="18"/>
      <c r="DN1627" s="18"/>
      <c r="DS1627" s="43" t="s">
        <v>397</v>
      </c>
    </row>
    <row r="1628" spans="4:123" x14ac:dyDescent="0.25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R1628" s="18"/>
      <c r="CV1628" s="18"/>
      <c r="DA1628" s="18"/>
      <c r="DL1628" s="18"/>
      <c r="DN1628" s="18"/>
      <c r="DS1628" s="43" t="s">
        <v>397</v>
      </c>
    </row>
    <row r="1629" spans="4:123" x14ac:dyDescent="0.25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R1629" s="18"/>
      <c r="CV1629" s="18"/>
      <c r="DA1629" s="18"/>
      <c r="DL1629" s="18"/>
      <c r="DN1629" s="18"/>
      <c r="DS1629" s="43" t="s">
        <v>397</v>
      </c>
    </row>
    <row r="1630" spans="4:123" x14ac:dyDescent="0.25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R1630" s="18"/>
      <c r="CV1630" s="18"/>
      <c r="DA1630" s="18"/>
      <c r="DL1630" s="18"/>
      <c r="DN1630" s="18"/>
      <c r="DS1630" s="43" t="s">
        <v>397</v>
      </c>
    </row>
    <row r="1631" spans="4:123" x14ac:dyDescent="0.25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R1631" s="18"/>
      <c r="CV1631" s="18"/>
      <c r="DA1631" s="18"/>
      <c r="DL1631" s="18"/>
      <c r="DN1631" s="18"/>
      <c r="DS1631" s="43" t="s">
        <v>397</v>
      </c>
    </row>
    <row r="1632" spans="4:123" x14ac:dyDescent="0.25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R1632" s="18"/>
      <c r="CV1632" s="18"/>
      <c r="DA1632" s="18"/>
      <c r="DL1632" s="18"/>
      <c r="DN1632" s="18"/>
      <c r="DS1632" s="43" t="s">
        <v>397</v>
      </c>
    </row>
    <row r="1633" spans="4:123" x14ac:dyDescent="0.25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R1633" s="18"/>
      <c r="CV1633" s="18"/>
      <c r="DA1633" s="18"/>
      <c r="DL1633" s="18"/>
      <c r="DN1633" s="18"/>
      <c r="DS1633" s="43" t="s">
        <v>397</v>
      </c>
    </row>
    <row r="1634" spans="4:123" x14ac:dyDescent="0.25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R1634" s="18"/>
      <c r="CV1634" s="18"/>
      <c r="DA1634" s="18"/>
      <c r="DL1634" s="18"/>
      <c r="DN1634" s="18"/>
      <c r="DS1634" s="43" t="s">
        <v>397</v>
      </c>
    </row>
    <row r="1635" spans="4:123" x14ac:dyDescent="0.25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R1635" s="18"/>
      <c r="CV1635" s="18"/>
      <c r="DA1635" s="18"/>
      <c r="DL1635" s="18"/>
      <c r="DN1635" s="18"/>
      <c r="DS1635" s="43" t="s">
        <v>397</v>
      </c>
    </row>
    <row r="1636" spans="4:123" x14ac:dyDescent="0.25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R1636" s="18"/>
      <c r="CV1636" s="18"/>
      <c r="DA1636" s="18"/>
      <c r="DL1636" s="18"/>
      <c r="DN1636" s="18"/>
      <c r="DS1636" s="43" t="s">
        <v>397</v>
      </c>
    </row>
    <row r="1637" spans="4:123" x14ac:dyDescent="0.25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R1637" s="18"/>
      <c r="CV1637" s="18"/>
      <c r="DA1637" s="18"/>
      <c r="DL1637" s="18"/>
      <c r="DN1637" s="18"/>
      <c r="DS1637" s="43" t="s">
        <v>397</v>
      </c>
    </row>
    <row r="1638" spans="4:123" x14ac:dyDescent="0.25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R1638" s="18"/>
      <c r="CV1638" s="18"/>
      <c r="DA1638" s="18"/>
      <c r="DL1638" s="18"/>
      <c r="DN1638" s="18"/>
      <c r="DS1638" s="43" t="s">
        <v>397</v>
      </c>
    </row>
    <row r="1639" spans="4:123" x14ac:dyDescent="0.25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R1639" s="18"/>
      <c r="CV1639" s="18"/>
      <c r="DA1639" s="18"/>
      <c r="DL1639" s="18"/>
      <c r="DN1639" s="18"/>
      <c r="DS1639" s="43" t="s">
        <v>397</v>
      </c>
    </row>
    <row r="1640" spans="4:123" x14ac:dyDescent="0.25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R1640" s="18"/>
      <c r="CV1640" s="18"/>
      <c r="DA1640" s="18"/>
      <c r="DL1640" s="18"/>
      <c r="DN1640" s="18"/>
      <c r="DS1640" s="43" t="s">
        <v>397</v>
      </c>
    </row>
    <row r="1641" spans="4:123" x14ac:dyDescent="0.25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R1641" s="18"/>
      <c r="CV1641" s="18"/>
      <c r="DA1641" s="18"/>
      <c r="DL1641" s="18"/>
      <c r="DN1641" s="18"/>
      <c r="DS1641" s="43" t="s">
        <v>397</v>
      </c>
    </row>
    <row r="1642" spans="4:123" x14ac:dyDescent="0.25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R1642" s="18"/>
      <c r="CV1642" s="18"/>
      <c r="DA1642" s="18"/>
      <c r="DL1642" s="18"/>
      <c r="DN1642" s="18"/>
      <c r="DS1642" s="43" t="s">
        <v>397</v>
      </c>
    </row>
    <row r="1643" spans="4:123" x14ac:dyDescent="0.25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R1643" s="18"/>
      <c r="CV1643" s="18"/>
      <c r="DA1643" s="18"/>
      <c r="DL1643" s="18"/>
      <c r="DN1643" s="18"/>
      <c r="DS1643" s="43" t="s">
        <v>397</v>
      </c>
    </row>
    <row r="1644" spans="4:123" x14ac:dyDescent="0.25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R1644" s="18"/>
      <c r="CV1644" s="18"/>
      <c r="DA1644" s="18"/>
      <c r="DL1644" s="18"/>
      <c r="DN1644" s="18"/>
      <c r="DS1644" s="43" t="s">
        <v>397</v>
      </c>
    </row>
    <row r="1645" spans="4:123" x14ac:dyDescent="0.25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R1645" s="18"/>
      <c r="CV1645" s="18"/>
      <c r="DA1645" s="18"/>
      <c r="DL1645" s="18"/>
      <c r="DN1645" s="18"/>
      <c r="DS1645" s="43" t="s">
        <v>397</v>
      </c>
    </row>
    <row r="1646" spans="4:123" x14ac:dyDescent="0.25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R1646" s="18"/>
      <c r="CV1646" s="18"/>
      <c r="DA1646" s="18"/>
      <c r="DL1646" s="18"/>
      <c r="DN1646" s="18"/>
      <c r="DS1646" s="43" t="s">
        <v>397</v>
      </c>
    </row>
    <row r="1647" spans="4:123" x14ac:dyDescent="0.25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R1647" s="18"/>
      <c r="CV1647" s="18"/>
      <c r="DA1647" s="18"/>
      <c r="DL1647" s="18"/>
      <c r="DN1647" s="18"/>
      <c r="DS1647" s="43" t="s">
        <v>397</v>
      </c>
    </row>
    <row r="1648" spans="4:123" x14ac:dyDescent="0.25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R1648" s="18"/>
      <c r="CV1648" s="18"/>
      <c r="DA1648" s="18"/>
      <c r="DL1648" s="18"/>
      <c r="DN1648" s="18"/>
      <c r="DS1648" s="43" t="s">
        <v>397</v>
      </c>
    </row>
    <row r="1649" spans="4:123" x14ac:dyDescent="0.25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R1649" s="18"/>
      <c r="CV1649" s="18"/>
      <c r="DA1649" s="18"/>
      <c r="DL1649" s="18"/>
      <c r="DN1649" s="18"/>
      <c r="DS1649" s="43" t="s">
        <v>397</v>
      </c>
    </row>
    <row r="1650" spans="4:123" x14ac:dyDescent="0.25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R1650" s="18"/>
      <c r="CV1650" s="18"/>
      <c r="DA1650" s="18"/>
      <c r="DL1650" s="18"/>
      <c r="DN1650" s="18"/>
      <c r="DS1650" s="43" t="s">
        <v>397</v>
      </c>
    </row>
    <row r="1651" spans="4:123" x14ac:dyDescent="0.25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R1651" s="18"/>
      <c r="CV1651" s="18"/>
      <c r="DA1651" s="18"/>
      <c r="DL1651" s="18"/>
      <c r="DN1651" s="18"/>
      <c r="DS1651" s="43" t="s">
        <v>397</v>
      </c>
    </row>
    <row r="1652" spans="4:123" x14ac:dyDescent="0.25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R1652" s="18"/>
      <c r="CV1652" s="18"/>
      <c r="DA1652" s="18"/>
      <c r="DL1652" s="18"/>
      <c r="DN1652" s="18"/>
      <c r="DS1652" s="43" t="s">
        <v>397</v>
      </c>
    </row>
    <row r="1653" spans="4:123" x14ac:dyDescent="0.25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R1653" s="18"/>
      <c r="CV1653" s="18"/>
      <c r="DA1653" s="18"/>
      <c r="DL1653" s="18"/>
      <c r="DN1653" s="18"/>
      <c r="DS1653" s="43" t="s">
        <v>397</v>
      </c>
    </row>
    <row r="1654" spans="4:123" x14ac:dyDescent="0.25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R1654" s="18"/>
      <c r="CV1654" s="18"/>
      <c r="DA1654" s="18"/>
      <c r="DL1654" s="18"/>
      <c r="DN1654" s="18"/>
      <c r="DS1654" s="43" t="s">
        <v>397</v>
      </c>
    </row>
    <row r="1655" spans="4:123" x14ac:dyDescent="0.25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R1655" s="18"/>
      <c r="CV1655" s="18"/>
      <c r="DA1655" s="18"/>
      <c r="DL1655" s="18"/>
      <c r="DN1655" s="18"/>
      <c r="DS1655" s="43" t="s">
        <v>397</v>
      </c>
    </row>
    <row r="1656" spans="4:123" x14ac:dyDescent="0.25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R1656" s="18"/>
      <c r="CV1656" s="18"/>
      <c r="DA1656" s="18"/>
      <c r="DL1656" s="18"/>
      <c r="DN1656" s="18"/>
      <c r="DS1656" s="43" t="s">
        <v>397</v>
      </c>
    </row>
    <row r="1657" spans="4:123" x14ac:dyDescent="0.25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R1657" s="18"/>
      <c r="CV1657" s="18"/>
      <c r="DA1657" s="18"/>
      <c r="DL1657" s="18"/>
      <c r="DN1657" s="18"/>
      <c r="DS1657" s="43" t="s">
        <v>397</v>
      </c>
    </row>
    <row r="1658" spans="4:123" x14ac:dyDescent="0.25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R1658" s="18"/>
      <c r="CV1658" s="18"/>
      <c r="DA1658" s="18"/>
      <c r="DL1658" s="18"/>
      <c r="DN1658" s="18"/>
      <c r="DS1658" s="43" t="s">
        <v>397</v>
      </c>
    </row>
    <row r="1659" spans="4:123" x14ac:dyDescent="0.25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R1659" s="18"/>
      <c r="CV1659" s="18"/>
      <c r="DA1659" s="18"/>
      <c r="DL1659" s="18"/>
      <c r="DN1659" s="18"/>
      <c r="DS1659" s="43" t="s">
        <v>397</v>
      </c>
    </row>
    <row r="1660" spans="4:123" x14ac:dyDescent="0.25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R1660" s="18"/>
      <c r="CV1660" s="18"/>
      <c r="DA1660" s="18"/>
      <c r="DL1660" s="18"/>
      <c r="DN1660" s="18"/>
      <c r="DS1660" s="43" t="s">
        <v>397</v>
      </c>
    </row>
    <row r="1661" spans="4:123" x14ac:dyDescent="0.25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R1661" s="18"/>
      <c r="CV1661" s="18"/>
      <c r="DA1661" s="18"/>
      <c r="DL1661" s="18"/>
      <c r="DN1661" s="18"/>
      <c r="DS1661" s="43" t="s">
        <v>397</v>
      </c>
    </row>
    <row r="1662" spans="4:123" x14ac:dyDescent="0.25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R1662" s="18"/>
      <c r="CV1662" s="18"/>
      <c r="DA1662" s="18"/>
      <c r="DL1662" s="18"/>
      <c r="DN1662" s="18"/>
      <c r="DS1662" s="43" t="s">
        <v>397</v>
      </c>
    </row>
    <row r="1663" spans="4:123" x14ac:dyDescent="0.25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R1663" s="18"/>
      <c r="CV1663" s="18"/>
      <c r="DA1663" s="18"/>
      <c r="DL1663" s="18"/>
      <c r="DN1663" s="18"/>
      <c r="DS1663" s="43" t="s">
        <v>397</v>
      </c>
    </row>
    <row r="1664" spans="4:123" x14ac:dyDescent="0.25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R1664" s="18"/>
      <c r="CV1664" s="18"/>
      <c r="DA1664" s="18"/>
      <c r="DL1664" s="18"/>
      <c r="DN1664" s="18"/>
      <c r="DS1664" s="43" t="s">
        <v>397</v>
      </c>
    </row>
    <row r="1665" spans="4:123" x14ac:dyDescent="0.25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R1665" s="18"/>
      <c r="CV1665" s="18"/>
      <c r="DA1665" s="18"/>
      <c r="DL1665" s="18"/>
      <c r="DN1665" s="18"/>
      <c r="DS1665" s="43" t="s">
        <v>397</v>
      </c>
    </row>
    <row r="1666" spans="4:123" x14ac:dyDescent="0.25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R1666" s="18"/>
      <c r="CV1666" s="18"/>
      <c r="DA1666" s="18"/>
      <c r="DL1666" s="18"/>
      <c r="DN1666" s="18"/>
      <c r="DS1666" s="43" t="s">
        <v>397</v>
      </c>
    </row>
    <row r="1667" spans="4:123" x14ac:dyDescent="0.25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R1667" s="18"/>
      <c r="CV1667" s="18"/>
      <c r="DA1667" s="18"/>
      <c r="DL1667" s="18"/>
      <c r="DN1667" s="18"/>
      <c r="DS1667" s="43" t="s">
        <v>397</v>
      </c>
    </row>
    <row r="1668" spans="4:123" x14ac:dyDescent="0.25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R1668" s="18"/>
      <c r="CV1668" s="18"/>
      <c r="DA1668" s="18"/>
      <c r="DL1668" s="18"/>
      <c r="DN1668" s="18"/>
      <c r="DS1668" s="43" t="s">
        <v>397</v>
      </c>
    </row>
    <row r="1669" spans="4:123" x14ac:dyDescent="0.25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R1669" s="18"/>
      <c r="CV1669" s="18"/>
      <c r="DA1669" s="18"/>
      <c r="DL1669" s="18"/>
      <c r="DN1669" s="18"/>
      <c r="DS1669" s="43" t="s">
        <v>397</v>
      </c>
    </row>
    <row r="1670" spans="4:123" x14ac:dyDescent="0.25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R1670" s="18"/>
      <c r="CV1670" s="18"/>
      <c r="DA1670" s="18"/>
      <c r="DL1670" s="18"/>
      <c r="DN1670" s="18"/>
      <c r="DS1670" s="43" t="s">
        <v>397</v>
      </c>
    </row>
    <row r="1671" spans="4:123" x14ac:dyDescent="0.25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R1671" s="18"/>
      <c r="CV1671" s="18"/>
      <c r="DA1671" s="18"/>
      <c r="DL1671" s="18"/>
      <c r="DN1671" s="18"/>
      <c r="DS1671" s="43" t="s">
        <v>397</v>
      </c>
    </row>
    <row r="1672" spans="4:123" x14ac:dyDescent="0.25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R1672" s="18"/>
      <c r="CV1672" s="18"/>
      <c r="DA1672" s="18"/>
      <c r="DL1672" s="18"/>
      <c r="DN1672" s="18"/>
      <c r="DS1672" s="43" t="s">
        <v>397</v>
      </c>
    </row>
    <row r="1673" spans="4:123" x14ac:dyDescent="0.25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R1673" s="18"/>
      <c r="CV1673" s="18"/>
      <c r="DA1673" s="18"/>
      <c r="DL1673" s="18"/>
      <c r="DN1673" s="18"/>
      <c r="DS1673" s="43" t="s">
        <v>397</v>
      </c>
    </row>
    <row r="1674" spans="4:123" x14ac:dyDescent="0.25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R1674" s="18"/>
      <c r="CV1674" s="18"/>
      <c r="DA1674" s="18"/>
      <c r="DL1674" s="18"/>
      <c r="DN1674" s="18"/>
      <c r="DS1674" s="43" t="s">
        <v>397</v>
      </c>
    </row>
    <row r="1675" spans="4:123" x14ac:dyDescent="0.25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R1675" s="18"/>
      <c r="CV1675" s="18"/>
      <c r="DA1675" s="18"/>
      <c r="DL1675" s="18"/>
      <c r="DN1675" s="18"/>
      <c r="DS1675" s="43" t="s">
        <v>397</v>
      </c>
    </row>
    <row r="1676" spans="4:123" x14ac:dyDescent="0.25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R1676" s="18"/>
      <c r="CV1676" s="18"/>
      <c r="DA1676" s="18"/>
      <c r="DL1676" s="18"/>
      <c r="DN1676" s="18"/>
      <c r="DS1676" s="43" t="s">
        <v>397</v>
      </c>
    </row>
    <row r="1677" spans="4:123" x14ac:dyDescent="0.25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R1677" s="18"/>
      <c r="CV1677" s="18"/>
      <c r="DA1677" s="18"/>
      <c r="DL1677" s="18"/>
      <c r="DN1677" s="18"/>
      <c r="DS1677" s="43" t="s">
        <v>397</v>
      </c>
    </row>
    <row r="1678" spans="4:123" x14ac:dyDescent="0.25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R1678" s="18"/>
      <c r="CV1678" s="18"/>
      <c r="DA1678" s="18"/>
      <c r="DL1678" s="18"/>
      <c r="DN1678" s="18"/>
      <c r="DS1678" s="43" t="s">
        <v>397</v>
      </c>
    </row>
    <row r="1679" spans="4:123" x14ac:dyDescent="0.25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R1679" s="18"/>
      <c r="CV1679" s="18"/>
      <c r="DA1679" s="18"/>
      <c r="DL1679" s="18"/>
      <c r="DN1679" s="18"/>
      <c r="DS1679" s="43" t="s">
        <v>397</v>
      </c>
    </row>
    <row r="1680" spans="4:123" x14ac:dyDescent="0.25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R1680" s="18"/>
      <c r="CV1680" s="18"/>
      <c r="DA1680" s="18"/>
      <c r="DL1680" s="18"/>
      <c r="DN1680" s="18"/>
      <c r="DS1680" s="43" t="s">
        <v>397</v>
      </c>
    </row>
    <row r="1681" spans="4:123" x14ac:dyDescent="0.25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R1681" s="18"/>
      <c r="CV1681" s="18"/>
      <c r="DA1681" s="18"/>
      <c r="DL1681" s="18"/>
      <c r="DN1681" s="18"/>
      <c r="DS1681" s="43" t="s">
        <v>397</v>
      </c>
    </row>
    <row r="1682" spans="4:123" x14ac:dyDescent="0.25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R1682" s="18"/>
      <c r="CV1682" s="18"/>
      <c r="DA1682" s="18"/>
      <c r="DL1682" s="18"/>
      <c r="DN1682" s="18"/>
      <c r="DS1682" s="43" t="s">
        <v>397</v>
      </c>
    </row>
    <row r="1683" spans="4:123" x14ac:dyDescent="0.25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R1683" s="18"/>
      <c r="CV1683" s="18"/>
      <c r="DA1683" s="18"/>
      <c r="DL1683" s="18"/>
      <c r="DN1683" s="18"/>
      <c r="DS1683" s="43" t="s">
        <v>397</v>
      </c>
    </row>
    <row r="1684" spans="4:123" x14ac:dyDescent="0.25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R1684" s="18"/>
      <c r="CV1684" s="18"/>
      <c r="DA1684" s="18"/>
      <c r="DL1684" s="18"/>
      <c r="DN1684" s="18"/>
      <c r="DS1684" s="43" t="s">
        <v>397</v>
      </c>
    </row>
    <row r="1685" spans="4:123" x14ac:dyDescent="0.25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R1685" s="18"/>
      <c r="CV1685" s="18"/>
      <c r="DA1685" s="18"/>
      <c r="DL1685" s="18"/>
      <c r="DN1685" s="18"/>
      <c r="DS1685" s="43" t="s">
        <v>397</v>
      </c>
    </row>
  </sheetData>
  <autoFilter ref="A1:DR1685" xr:uid="{F86BA332-B4D6-4ECB-8AB8-D681D68E9092}"/>
  <conditionalFormatting sqref="A84:B84 A88:B88 A100:B100 A115:B115 A121:B121 CJ121:CJ123 BS122:CI123 A136:B137 D137:Z137 A138:Z142 A267:B267 BS124:CJ135 CW1:XFD346 A347:B347 A383:B383 CK121:CV135 A434:B434 D121:AB121 A122:AB135 D84:AB84 D88:AB88 D100:AB100 D115:AB115 D136:AB136 D267:AB267 A143:AB266 AA137:AB142 A116:AB120 A101:AB114 A89:AB99 A85:AB87 A1:AB83 A268:AB346 D347:AB347 A348:AB382 D383:AB383 A384:AB433 D434:AB434 AF122:BR135 AF121:CI121 AC1:AE479 A435:AB479 AF1:CV120 AF136:CV346 AF347:XFD479 A480:XFD501 A503:B503 A502:DA502 DB502:XFD504 D503:Z503 CK505:XFD517 CK503:DA504 A504:Z517 AA503:CJ517 A518:XFD1048576">
    <cfRule type="containsBlanks" dxfId="0" priority="19">
      <formula>LEN(TRIM(A1))=0</formula>
    </cfRule>
  </conditionalFormatting>
  <conditionalFormatting sqref="AL19:AL34">
    <cfRule type="containsBlanks" dxfId="29" priority="18">
      <formula>LEN(TRIM(AL19))=0</formula>
    </cfRule>
  </conditionalFormatting>
  <conditionalFormatting sqref="C84">
    <cfRule type="duplicateValues" dxfId="28" priority="16"/>
  </conditionalFormatting>
  <conditionalFormatting sqref="C88">
    <cfRule type="duplicateValues" dxfId="27" priority="14"/>
  </conditionalFormatting>
  <conditionalFormatting sqref="C100">
    <cfRule type="duplicateValues" dxfId="26" priority="13"/>
  </conditionalFormatting>
  <conditionalFormatting sqref="C115">
    <cfRule type="duplicateValues" dxfId="25" priority="12"/>
  </conditionalFormatting>
  <conditionalFormatting sqref="C121">
    <cfRule type="duplicateValues" dxfId="24" priority="11"/>
  </conditionalFormatting>
  <conditionalFormatting sqref="C136">
    <cfRule type="duplicateValues" dxfId="23" priority="7"/>
  </conditionalFormatting>
  <conditionalFormatting sqref="C137">
    <cfRule type="duplicateValues" dxfId="22" priority="6"/>
  </conditionalFormatting>
  <conditionalFormatting sqref="C267">
    <cfRule type="duplicateValues" dxfId="21" priority="5"/>
  </conditionalFormatting>
  <conditionalFormatting sqref="C347">
    <cfRule type="duplicateValues" dxfId="20" priority="4"/>
  </conditionalFormatting>
  <conditionalFormatting sqref="C383">
    <cfRule type="duplicateValues" dxfId="19" priority="3"/>
  </conditionalFormatting>
  <conditionalFormatting sqref="C434">
    <cfRule type="duplicateValues" dxfId="18" priority="2"/>
  </conditionalFormatting>
  <conditionalFormatting sqref="C503">
    <cfRule type="duplicateValues" dxfId="17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B8A-171D-475B-A3BD-8B6DAD608BD8}">
  <sheetPr codeName="Sheet2"/>
  <dimension ref="A1:J124"/>
  <sheetViews>
    <sheetView workbookViewId="0">
      <selection activeCell="I41" sqref="I41"/>
    </sheetView>
  </sheetViews>
  <sheetFormatPr defaultRowHeight="15" x14ac:dyDescent="0.25"/>
  <sheetData>
    <row r="1" spans="1:10" x14ac:dyDescent="0.25">
      <c r="A1" s="115" t="s">
        <v>671</v>
      </c>
      <c r="B1" s="112" t="s">
        <v>672</v>
      </c>
      <c r="C1" s="112" t="s">
        <v>676</v>
      </c>
      <c r="D1" s="112" t="s">
        <v>677</v>
      </c>
      <c r="E1" s="114" t="s">
        <v>673</v>
      </c>
      <c r="F1" s="113" t="s">
        <v>674</v>
      </c>
    </row>
    <row r="2" spans="1:10" x14ac:dyDescent="0.25">
      <c r="A2" t="s">
        <v>0</v>
      </c>
      <c r="J2" t="s">
        <v>675</v>
      </c>
    </row>
    <row r="3" spans="1:10" x14ac:dyDescent="0.25">
      <c r="A3" t="s">
        <v>1</v>
      </c>
    </row>
    <row r="4" spans="1:10" x14ac:dyDescent="0.25">
      <c r="A4" t="s">
        <v>310</v>
      </c>
    </row>
    <row r="5" spans="1:10" x14ac:dyDescent="0.25">
      <c r="A5" t="s">
        <v>401</v>
      </c>
    </row>
    <row r="6" spans="1:10" x14ac:dyDescent="0.25">
      <c r="A6" t="s">
        <v>402</v>
      </c>
    </row>
    <row r="7" spans="1:10" x14ac:dyDescent="0.25">
      <c r="A7" t="s">
        <v>398</v>
      </c>
    </row>
    <row r="8" spans="1:10" x14ac:dyDescent="0.25">
      <c r="A8" t="s">
        <v>399</v>
      </c>
    </row>
    <row r="9" spans="1:10" x14ac:dyDescent="0.25">
      <c r="A9" t="s">
        <v>400</v>
      </c>
    </row>
    <row r="10" spans="1:10" x14ac:dyDescent="0.25">
      <c r="A10" t="s">
        <v>403</v>
      </c>
    </row>
    <row r="11" spans="1:10" x14ac:dyDescent="0.25">
      <c r="A11" t="s">
        <v>404</v>
      </c>
    </row>
    <row r="12" spans="1:10" x14ac:dyDescent="0.25">
      <c r="A12" t="s">
        <v>405</v>
      </c>
    </row>
    <row r="13" spans="1:10" x14ac:dyDescent="0.25">
      <c r="A13" t="s">
        <v>406</v>
      </c>
    </row>
    <row r="14" spans="1:10" x14ac:dyDescent="0.25">
      <c r="A14" t="s">
        <v>407</v>
      </c>
    </row>
    <row r="15" spans="1:10" x14ac:dyDescent="0.25">
      <c r="A15" t="s">
        <v>414</v>
      </c>
    </row>
    <row r="16" spans="1:10" x14ac:dyDescent="0.25">
      <c r="A16" t="s">
        <v>415</v>
      </c>
    </row>
    <row r="17" spans="1:1" x14ac:dyDescent="0.25">
      <c r="A17" t="s">
        <v>416</v>
      </c>
    </row>
    <row r="18" spans="1:1" x14ac:dyDescent="0.25">
      <c r="A18" t="s">
        <v>417</v>
      </c>
    </row>
    <row r="19" spans="1:1" x14ac:dyDescent="0.25">
      <c r="A19" t="s">
        <v>418</v>
      </c>
    </row>
    <row r="20" spans="1:1" x14ac:dyDescent="0.25">
      <c r="A20" t="s">
        <v>419</v>
      </c>
    </row>
    <row r="21" spans="1:1" x14ac:dyDescent="0.25">
      <c r="A21" t="s">
        <v>420</v>
      </c>
    </row>
    <row r="22" spans="1:1" x14ac:dyDescent="0.25">
      <c r="A22" t="s">
        <v>421</v>
      </c>
    </row>
    <row r="23" spans="1:1" x14ac:dyDescent="0.25">
      <c r="A23" t="s">
        <v>422</v>
      </c>
    </row>
    <row r="24" spans="1:1" x14ac:dyDescent="0.25">
      <c r="A24" t="s">
        <v>423</v>
      </c>
    </row>
    <row r="25" spans="1:1" x14ac:dyDescent="0.25">
      <c r="A25" t="s">
        <v>424</v>
      </c>
    </row>
    <row r="26" spans="1:1" x14ac:dyDescent="0.25">
      <c r="A26" t="s">
        <v>425</v>
      </c>
    </row>
    <row r="27" spans="1:1" x14ac:dyDescent="0.25">
      <c r="A27" t="s">
        <v>426</v>
      </c>
    </row>
    <row r="28" spans="1:1" x14ac:dyDescent="0.25">
      <c r="A28" t="s">
        <v>328</v>
      </c>
    </row>
    <row r="29" spans="1:1" x14ac:dyDescent="0.25">
      <c r="A29" t="s">
        <v>329</v>
      </c>
    </row>
    <row r="30" spans="1:1" x14ac:dyDescent="0.25">
      <c r="A30" t="s">
        <v>325</v>
      </c>
    </row>
    <row r="31" spans="1:1" x14ac:dyDescent="0.25">
      <c r="A31" t="s">
        <v>330</v>
      </c>
    </row>
    <row r="32" spans="1:1" x14ac:dyDescent="0.25">
      <c r="A32" t="s">
        <v>324</v>
      </c>
    </row>
    <row r="33" spans="1:1" x14ac:dyDescent="0.25">
      <c r="A33" t="s">
        <v>327</v>
      </c>
    </row>
    <row r="34" spans="1:1" x14ac:dyDescent="0.25">
      <c r="A34" t="s">
        <v>624</v>
      </c>
    </row>
    <row r="35" spans="1:1" x14ac:dyDescent="0.25">
      <c r="A35" t="s">
        <v>410</v>
      </c>
    </row>
    <row r="36" spans="1:1" x14ac:dyDescent="0.25">
      <c r="A36" t="s">
        <v>411</v>
      </c>
    </row>
    <row r="37" spans="1:1" x14ac:dyDescent="0.25">
      <c r="A37" t="s">
        <v>408</v>
      </c>
    </row>
    <row r="38" spans="1:1" x14ac:dyDescent="0.25">
      <c r="A38" t="s">
        <v>482</v>
      </c>
    </row>
    <row r="39" spans="1:1" x14ac:dyDescent="0.25">
      <c r="A39" t="s">
        <v>311</v>
      </c>
    </row>
    <row r="40" spans="1:1" x14ac:dyDescent="0.25">
      <c r="A40" t="s">
        <v>331</v>
      </c>
    </row>
    <row r="41" spans="1:1" x14ac:dyDescent="0.25">
      <c r="A41" t="s">
        <v>540</v>
      </c>
    </row>
    <row r="42" spans="1:1" x14ac:dyDescent="0.25">
      <c r="A42" t="s">
        <v>541</v>
      </c>
    </row>
    <row r="43" spans="1:1" x14ac:dyDescent="0.25">
      <c r="A43" t="s">
        <v>465</v>
      </c>
    </row>
    <row r="44" spans="1:1" x14ac:dyDescent="0.25">
      <c r="A44" t="s">
        <v>464</v>
      </c>
    </row>
    <row r="45" spans="1:1" x14ac:dyDescent="0.25">
      <c r="A45" t="s">
        <v>480</v>
      </c>
    </row>
    <row r="46" spans="1:1" x14ac:dyDescent="0.25">
      <c r="A46" t="s">
        <v>475</v>
      </c>
    </row>
    <row r="47" spans="1:1" x14ac:dyDescent="0.25">
      <c r="A47" t="s">
        <v>334</v>
      </c>
    </row>
    <row r="48" spans="1:1" x14ac:dyDescent="0.25">
      <c r="A48" t="s">
        <v>335</v>
      </c>
    </row>
    <row r="49" spans="1:1" x14ac:dyDescent="0.25">
      <c r="A49" t="s">
        <v>336</v>
      </c>
    </row>
    <row r="50" spans="1:1" x14ac:dyDescent="0.25">
      <c r="A50" t="s">
        <v>337</v>
      </c>
    </row>
    <row r="51" spans="1:1" x14ac:dyDescent="0.25">
      <c r="A51" t="s">
        <v>339</v>
      </c>
    </row>
    <row r="52" spans="1:1" x14ac:dyDescent="0.25">
      <c r="A52" t="s">
        <v>338</v>
      </c>
    </row>
    <row r="53" spans="1:1" x14ac:dyDescent="0.25">
      <c r="A53" t="s">
        <v>365</v>
      </c>
    </row>
    <row r="54" spans="1:1" x14ac:dyDescent="0.25">
      <c r="A54" t="s">
        <v>364</v>
      </c>
    </row>
    <row r="55" spans="1:1" x14ac:dyDescent="0.25">
      <c r="A55" t="s">
        <v>441</v>
      </c>
    </row>
    <row r="56" spans="1:1" x14ac:dyDescent="0.25">
      <c r="A56" t="s">
        <v>434</v>
      </c>
    </row>
    <row r="57" spans="1:1" x14ac:dyDescent="0.25">
      <c r="A57" t="s">
        <v>435</v>
      </c>
    </row>
    <row r="58" spans="1:1" x14ac:dyDescent="0.25">
      <c r="A58" t="s">
        <v>436</v>
      </c>
    </row>
    <row r="59" spans="1:1" x14ac:dyDescent="0.25">
      <c r="A59" t="s">
        <v>442</v>
      </c>
    </row>
    <row r="60" spans="1:1" x14ac:dyDescent="0.25">
      <c r="A60" t="s">
        <v>443</v>
      </c>
    </row>
    <row r="61" spans="1:1" x14ac:dyDescent="0.25">
      <c r="A61" t="s">
        <v>444</v>
      </c>
    </row>
    <row r="62" spans="1:1" x14ac:dyDescent="0.25">
      <c r="A62" t="s">
        <v>445</v>
      </c>
    </row>
    <row r="63" spans="1:1" x14ac:dyDescent="0.25">
      <c r="A63" t="s">
        <v>446</v>
      </c>
    </row>
    <row r="64" spans="1:1" x14ac:dyDescent="0.25">
      <c r="A64" t="s">
        <v>468</v>
      </c>
    </row>
    <row r="65" spans="1:1" x14ac:dyDescent="0.25">
      <c r="A65" t="s">
        <v>447</v>
      </c>
    </row>
    <row r="66" spans="1:1" x14ac:dyDescent="0.25">
      <c r="A66" t="s">
        <v>413</v>
      </c>
    </row>
    <row r="67" spans="1:1" x14ac:dyDescent="0.25">
      <c r="A67" t="s">
        <v>412</v>
      </c>
    </row>
    <row r="68" spans="1:1" x14ac:dyDescent="0.25">
      <c r="A68" t="s">
        <v>313</v>
      </c>
    </row>
    <row r="69" spans="1:1" x14ac:dyDescent="0.25">
      <c r="A69" t="s">
        <v>314</v>
      </c>
    </row>
    <row r="70" spans="1:1" x14ac:dyDescent="0.25">
      <c r="A70" t="s">
        <v>315</v>
      </c>
    </row>
    <row r="71" spans="1:1" x14ac:dyDescent="0.25">
      <c r="A71" t="s">
        <v>316</v>
      </c>
    </row>
    <row r="72" spans="1:1" x14ac:dyDescent="0.25">
      <c r="A72" t="s">
        <v>350</v>
      </c>
    </row>
    <row r="73" spans="1:1" x14ac:dyDescent="0.25">
      <c r="A73" t="s">
        <v>351</v>
      </c>
    </row>
    <row r="74" spans="1:1" x14ac:dyDescent="0.25">
      <c r="A74" t="s">
        <v>571</v>
      </c>
    </row>
    <row r="75" spans="1:1" x14ac:dyDescent="0.25">
      <c r="A75" t="s">
        <v>570</v>
      </c>
    </row>
    <row r="76" spans="1:1" x14ac:dyDescent="0.25">
      <c r="A76" t="s">
        <v>317</v>
      </c>
    </row>
    <row r="77" spans="1:1" x14ac:dyDescent="0.25">
      <c r="A77" t="s">
        <v>355</v>
      </c>
    </row>
    <row r="78" spans="1:1" x14ac:dyDescent="0.25">
      <c r="A78" t="s">
        <v>356</v>
      </c>
    </row>
    <row r="79" spans="1:1" x14ac:dyDescent="0.25">
      <c r="A79" t="s">
        <v>357</v>
      </c>
    </row>
    <row r="80" spans="1:1" x14ac:dyDescent="0.25">
      <c r="A80" t="s">
        <v>358</v>
      </c>
    </row>
    <row r="81" spans="1:1" x14ac:dyDescent="0.25">
      <c r="A81" t="s">
        <v>359</v>
      </c>
    </row>
    <row r="82" spans="1:1" x14ac:dyDescent="0.25">
      <c r="A82" t="s">
        <v>360</v>
      </c>
    </row>
    <row r="83" spans="1:1" x14ac:dyDescent="0.25">
      <c r="A83" t="s">
        <v>361</v>
      </c>
    </row>
    <row r="84" spans="1:1" x14ac:dyDescent="0.25">
      <c r="A84" t="s">
        <v>354</v>
      </c>
    </row>
    <row r="85" spans="1:1" x14ac:dyDescent="0.25">
      <c r="A85" t="s">
        <v>353</v>
      </c>
    </row>
    <row r="86" spans="1:1" x14ac:dyDescent="0.25">
      <c r="A86" t="s">
        <v>352</v>
      </c>
    </row>
    <row r="87" spans="1:1" x14ac:dyDescent="0.25">
      <c r="A87" t="s">
        <v>366</v>
      </c>
    </row>
    <row r="88" spans="1:1" x14ac:dyDescent="0.25">
      <c r="A88" t="s">
        <v>367</v>
      </c>
    </row>
    <row r="89" spans="1:1" x14ac:dyDescent="0.25">
      <c r="A89" t="s">
        <v>368</v>
      </c>
    </row>
    <row r="90" spans="1:1" x14ac:dyDescent="0.25">
      <c r="A90" t="s">
        <v>370</v>
      </c>
    </row>
    <row r="91" spans="1:1" x14ac:dyDescent="0.25">
      <c r="A91" t="s">
        <v>578</v>
      </c>
    </row>
    <row r="92" spans="1:1" x14ac:dyDescent="0.25">
      <c r="A92" t="s">
        <v>610</v>
      </c>
    </row>
    <row r="93" spans="1:1" x14ac:dyDescent="0.25">
      <c r="A93" t="s">
        <v>498</v>
      </c>
    </row>
    <row r="94" spans="1:1" x14ac:dyDescent="0.25">
      <c r="A94" t="s">
        <v>467</v>
      </c>
    </row>
    <row r="95" spans="1:1" x14ac:dyDescent="0.25">
      <c r="A95" t="s">
        <v>478</v>
      </c>
    </row>
    <row r="96" spans="1:1" x14ac:dyDescent="0.25">
      <c r="A96" t="s">
        <v>477</v>
      </c>
    </row>
    <row r="97" spans="1:1" x14ac:dyDescent="0.25">
      <c r="A97" t="s">
        <v>373</v>
      </c>
    </row>
    <row r="98" spans="1:1" x14ac:dyDescent="0.25">
      <c r="A98" t="s">
        <v>377</v>
      </c>
    </row>
    <row r="99" spans="1:1" x14ac:dyDescent="0.25">
      <c r="A99" t="s">
        <v>378</v>
      </c>
    </row>
    <row r="100" spans="1:1" x14ac:dyDescent="0.25">
      <c r="A100" t="s">
        <v>461</v>
      </c>
    </row>
    <row r="101" spans="1:1" x14ac:dyDescent="0.25">
      <c r="A101" t="s">
        <v>462</v>
      </c>
    </row>
    <row r="102" spans="1:1" x14ac:dyDescent="0.25">
      <c r="A102" t="s">
        <v>471</v>
      </c>
    </row>
    <row r="103" spans="1:1" x14ac:dyDescent="0.25">
      <c r="A103" t="s">
        <v>481</v>
      </c>
    </row>
    <row r="104" spans="1:1" x14ac:dyDescent="0.25">
      <c r="A104" t="s">
        <v>499</v>
      </c>
    </row>
    <row r="105" spans="1:1" x14ac:dyDescent="0.25">
      <c r="A105" t="s">
        <v>662</v>
      </c>
    </row>
    <row r="106" spans="1:1" x14ac:dyDescent="0.25">
      <c r="A106" t="s">
        <v>472</v>
      </c>
    </row>
    <row r="107" spans="1:1" x14ac:dyDescent="0.25">
      <c r="A107" t="s">
        <v>381</v>
      </c>
    </row>
    <row r="108" spans="1:1" x14ac:dyDescent="0.25">
      <c r="A108" t="s">
        <v>382</v>
      </c>
    </row>
    <row r="109" spans="1:1" x14ac:dyDescent="0.25">
      <c r="A109" t="s">
        <v>383</v>
      </c>
    </row>
    <row r="110" spans="1:1" x14ac:dyDescent="0.25">
      <c r="A110" t="s">
        <v>440</v>
      </c>
    </row>
    <row r="111" spans="1:1" x14ac:dyDescent="0.25">
      <c r="A111" t="s">
        <v>384</v>
      </c>
    </row>
    <row r="112" spans="1:1" x14ac:dyDescent="0.25">
      <c r="A112" t="s">
        <v>385</v>
      </c>
    </row>
    <row r="113" spans="1:1" x14ac:dyDescent="0.25">
      <c r="A113" t="s">
        <v>386</v>
      </c>
    </row>
    <row r="114" spans="1:1" x14ac:dyDescent="0.25">
      <c r="A114" t="s">
        <v>388</v>
      </c>
    </row>
    <row r="115" spans="1:1" x14ac:dyDescent="0.25">
      <c r="A115" t="s">
        <v>390</v>
      </c>
    </row>
    <row r="116" spans="1:1" x14ac:dyDescent="0.25">
      <c r="A116" t="s">
        <v>479</v>
      </c>
    </row>
    <row r="117" spans="1:1" x14ac:dyDescent="0.25">
      <c r="A117" t="s">
        <v>389</v>
      </c>
    </row>
    <row r="118" spans="1:1" x14ac:dyDescent="0.25">
      <c r="A118" t="s">
        <v>379</v>
      </c>
    </row>
    <row r="119" spans="1:1" x14ac:dyDescent="0.25">
      <c r="A119" t="s">
        <v>380</v>
      </c>
    </row>
    <row r="120" spans="1:1" x14ac:dyDescent="0.25">
      <c r="A120" t="s">
        <v>393</v>
      </c>
    </row>
    <row r="121" spans="1:1" x14ac:dyDescent="0.25">
      <c r="A121" t="s">
        <v>394</v>
      </c>
    </row>
    <row r="122" spans="1:1" x14ac:dyDescent="0.25">
      <c r="A122" t="s">
        <v>395</v>
      </c>
    </row>
    <row r="123" spans="1:1" x14ac:dyDescent="0.25">
      <c r="A123" t="s">
        <v>396</v>
      </c>
    </row>
    <row r="124" spans="1:1" x14ac:dyDescent="0.25">
      <c r="A124" t="s">
        <v>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sheetPr codeName="Sheet3"/>
  <dimension ref="A1:C9"/>
  <sheetViews>
    <sheetView workbookViewId="0">
      <selection activeCell="D12" sqref="D12"/>
    </sheetView>
  </sheetViews>
  <sheetFormatPr defaultRowHeight="15" x14ac:dyDescent="0.25"/>
  <cols>
    <col min="1" max="1" width="22.7109375" style="51" customWidth="1"/>
    <col min="2" max="2" width="6.85546875" customWidth="1"/>
    <col min="3" max="3" width="8.85546875" style="43"/>
  </cols>
  <sheetData>
    <row r="1" spans="1:3" s="49" customFormat="1" ht="15.75" thickBot="1" x14ac:dyDescent="0.3">
      <c r="A1" s="64" t="s">
        <v>429</v>
      </c>
      <c r="B1" s="65" t="s">
        <v>431</v>
      </c>
      <c r="C1" s="50" t="s">
        <v>430</v>
      </c>
    </row>
    <row r="2" spans="1:3" x14ac:dyDescent="0.25">
      <c r="A2" s="62" t="s">
        <v>427</v>
      </c>
      <c r="B2" t="s">
        <v>432</v>
      </c>
      <c r="C2" s="43" t="s">
        <v>428</v>
      </c>
    </row>
    <row r="3" spans="1:3" x14ac:dyDescent="0.25">
      <c r="A3" s="27"/>
      <c r="B3" t="s">
        <v>455</v>
      </c>
      <c r="C3" s="43" t="s">
        <v>448</v>
      </c>
    </row>
    <row r="4" spans="1:3" x14ac:dyDescent="0.25">
      <c r="A4" s="63"/>
      <c r="B4" t="s">
        <v>456</v>
      </c>
      <c r="C4" s="43" t="s">
        <v>449</v>
      </c>
    </row>
    <row r="5" spans="1:3" x14ac:dyDescent="0.25">
      <c r="A5" s="20"/>
      <c r="B5" t="s">
        <v>432</v>
      </c>
      <c r="C5" s="43" t="s">
        <v>450</v>
      </c>
    </row>
    <row r="6" spans="1:3" x14ac:dyDescent="0.25">
      <c r="A6" s="22"/>
      <c r="B6" t="s">
        <v>460</v>
      </c>
      <c r="C6" s="43" t="s">
        <v>451</v>
      </c>
    </row>
    <row r="7" spans="1:3" x14ac:dyDescent="0.25">
      <c r="A7" s="24"/>
      <c r="B7" t="s">
        <v>457</v>
      </c>
      <c r="C7" s="43" t="s">
        <v>452</v>
      </c>
    </row>
    <row r="8" spans="1:3" x14ac:dyDescent="0.25">
      <c r="A8" s="26"/>
      <c r="B8" t="s">
        <v>459</v>
      </c>
      <c r="C8" s="43" t="s">
        <v>453</v>
      </c>
    </row>
    <row r="9" spans="1:3" x14ac:dyDescent="0.25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sheetPr codeName="Sheet4"/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5" x14ac:dyDescent="0.25"/>
  <cols>
    <col min="1" max="1" width="4.7109375" customWidth="1"/>
    <col min="2" max="2" width="4" customWidth="1"/>
    <col min="3" max="3" width="15" customWidth="1"/>
    <col min="4" max="4" width="8.7109375" style="34" customWidth="1"/>
    <col min="5" max="6" width="8.7109375" style="7" customWidth="1"/>
    <col min="7" max="8" width="8.7109375" style="7" hidden="1" customWidth="1"/>
    <col min="9" max="9" width="8.7109375" style="34" hidden="1" customWidth="1"/>
    <col min="10" max="13" width="8.7109375" style="9" hidden="1" customWidth="1"/>
    <col min="14" max="14" width="5.7109375" style="48" customWidth="1"/>
    <col min="15" max="26" width="5.7109375" style="47" customWidth="1"/>
    <col min="27" max="33" width="8.7109375" style="9" customWidth="1"/>
    <col min="34" max="34" width="8.7109375" style="8" customWidth="1"/>
    <col min="35" max="35" width="8.7109375" style="9" customWidth="1"/>
    <col min="36" max="36" width="8.7109375" style="9" hidden="1" customWidth="1"/>
    <col min="37" max="38" width="8.7109375" style="7" customWidth="1"/>
    <col min="39" max="46" width="8.7109375" style="9" customWidth="1"/>
    <col min="47" max="47" width="8.7109375" style="23" customWidth="1"/>
    <col min="48" max="48" width="8.7109375" style="7" hidden="1" customWidth="1"/>
    <col min="49" max="52" width="8.7109375" style="39" customWidth="1"/>
    <col min="53" max="53" width="8.7109375" style="57" customWidth="1"/>
    <col min="54" max="55" width="8.7109375" customWidth="1"/>
    <col min="56" max="56" width="8.7109375" style="53" customWidth="1"/>
    <col min="57" max="73" width="8.7109375" customWidth="1"/>
    <col min="74" max="75" width="8.7109375" hidden="1" customWidth="1"/>
    <col min="76" max="76" width="8.7109375" style="25" customWidth="1"/>
    <col min="77" max="83" width="8.7109375" customWidth="1"/>
    <col min="84" max="84" width="8.5703125" customWidth="1"/>
    <col min="85" max="99" width="8.7109375" customWidth="1"/>
    <col min="100" max="102" width="8.7109375" hidden="1" customWidth="1"/>
    <col min="103" max="103" width="8.7109375" style="25" hidden="1" customWidth="1"/>
    <col min="104" max="104" width="8.85546875" style="43"/>
  </cols>
  <sheetData>
    <row r="1" spans="1:103" x14ac:dyDescent="0.25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5" customHeight="1" x14ac:dyDescent="0.25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5" customHeight="1" x14ac:dyDescent="0.25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5" customHeight="1" x14ac:dyDescent="0.25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5" customHeight="1" x14ac:dyDescent="0.25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5" customHeight="1" x14ac:dyDescent="0.25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5" customHeight="1" x14ac:dyDescent="0.25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5" customHeight="1" x14ac:dyDescent="0.25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5" customHeight="1" x14ac:dyDescent="0.25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5" customHeight="1" x14ac:dyDescent="0.25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5" customHeight="1" x14ac:dyDescent="0.25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5" customHeight="1" x14ac:dyDescent="0.25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5" customHeight="1" x14ac:dyDescent="0.25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5" customHeight="1" x14ac:dyDescent="0.25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25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25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25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25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25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25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25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25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25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25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25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25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25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25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25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25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25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25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25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25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25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25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25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25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25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25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25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25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25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25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25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25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25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25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25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25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25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25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25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25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25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25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25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25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25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25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25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25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25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25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25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25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25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25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25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25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25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25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25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25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25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25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25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25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25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25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25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25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25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25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25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25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25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25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25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25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25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25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25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25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25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25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25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25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25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25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25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25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25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25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25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25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25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25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25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25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25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25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25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25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25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25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25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25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25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25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25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25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25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25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25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25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25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25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25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25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25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25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25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25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25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25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25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25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25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25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25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25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25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25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25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25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25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25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25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25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25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25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25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25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25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25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25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25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25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25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25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25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25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25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25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25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25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25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25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25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25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25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25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25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25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25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25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25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25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25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25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25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25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25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25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25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25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25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25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25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25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25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25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25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25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25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25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25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25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25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25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25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25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25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25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25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25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25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25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25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25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25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25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25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25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25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25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25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25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25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25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25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25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25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25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25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25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25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25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25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25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25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25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25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25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25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25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25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25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25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25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25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25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25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25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25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25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25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25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25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25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25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25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25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25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25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25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25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25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25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25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25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25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25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25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25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25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25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25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25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25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25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25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25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25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25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25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25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25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25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25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25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25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25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25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25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25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25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25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25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25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25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25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25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25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25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25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25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25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25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25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25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25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25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25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25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25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25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25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25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25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25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25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25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25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25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25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25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25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25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25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25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25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25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25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25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25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25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25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25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25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25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25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25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25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25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25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25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25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25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25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25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25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25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25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25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25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25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25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25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25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25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25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25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25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25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25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25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25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25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25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25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25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25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25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25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25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25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25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25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25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25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25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25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25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25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25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25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25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25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25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25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25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25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25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25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25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25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25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25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25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25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25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25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25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25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25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25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25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25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25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25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25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25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25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25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25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25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25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25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25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25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25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25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25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25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25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25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25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25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25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25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25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25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25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25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25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25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25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25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25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25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25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25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25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25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25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25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25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25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25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25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25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25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25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25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25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25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25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25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25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25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25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25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25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25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25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25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25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25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25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25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25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25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25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25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25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25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25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25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25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25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25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25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25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25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25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25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25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25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25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25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25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25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25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25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25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25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25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25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25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25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25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25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25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25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25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25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25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25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25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25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25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25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25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25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25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25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25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25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25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25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25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25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25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25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25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25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25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25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25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25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25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25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25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25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25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25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25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25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25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25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25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25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25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25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25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25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25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25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25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25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25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25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25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25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25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25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25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25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25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25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25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25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25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25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25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25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25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25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25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25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25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25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25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25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25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25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25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25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25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25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25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25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25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25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25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25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25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25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25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25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25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25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25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25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25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25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25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25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25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25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25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25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25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25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25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25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25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25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25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25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25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25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25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25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25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25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25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25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25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25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25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25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25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25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25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25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25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25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25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25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25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25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25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25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25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25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25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25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25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25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25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25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25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25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25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25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25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25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25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25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25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25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25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25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25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25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25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25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25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25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25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25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25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25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25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25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25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25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25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25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25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25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25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25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25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25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25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25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25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25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25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25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25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25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25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25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25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25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25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25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25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25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25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25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25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25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25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25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25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25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25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25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25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25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25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25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25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25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25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25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25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25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25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25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25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25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25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25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25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25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25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25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25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25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25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25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25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25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25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25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25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25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25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25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25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25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25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25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25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25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25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25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25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25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25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25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25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25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25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25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25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25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25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25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25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25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25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25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25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25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25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25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25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25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25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25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25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25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25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25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25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25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25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25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25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25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25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25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25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25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25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25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25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25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25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25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25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25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25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25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25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25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25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25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25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25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25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25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25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25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25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25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25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25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25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25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25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25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25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25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25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25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25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25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25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25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25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25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25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25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25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25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25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25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25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25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25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25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25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25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25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25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25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25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25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25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25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25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25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25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25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25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25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25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25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25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25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25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25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25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25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25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25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25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25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25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25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25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25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25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25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25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25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25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25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25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25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25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25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25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25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25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25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25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25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25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25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25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25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25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25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25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25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25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25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25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25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25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25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25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25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25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25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25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25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25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25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25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25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25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25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25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25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25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25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25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25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25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25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25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25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25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25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25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25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25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25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25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25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25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25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25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25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25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25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25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25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25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25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25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25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25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25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25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25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25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25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25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25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25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25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25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25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25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25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25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25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25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25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25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25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25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25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25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25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25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25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25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25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25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25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25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25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25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25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25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25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25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25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25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25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25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25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25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25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25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25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25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25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25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25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25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25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25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25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25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25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25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25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25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25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25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25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25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25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25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25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25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25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25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25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25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25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25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25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25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25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25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25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25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25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25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25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25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25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25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25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25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25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25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25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25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25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25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25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25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25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25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25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25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25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25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25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25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25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25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25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25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25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25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25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25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25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25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25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25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25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25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25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25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25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25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25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25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25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25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25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25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25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25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25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25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25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25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25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25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25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25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25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25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25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25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25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25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25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25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25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25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25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25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25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25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25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25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25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25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25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25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25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25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25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25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25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25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25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25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25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25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25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25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25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25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25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25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25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25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25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25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25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25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25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25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25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25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25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25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25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25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25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25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25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25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25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25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25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25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25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25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25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25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25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25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25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25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25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25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25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25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25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25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25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25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25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25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25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25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25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25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25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25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25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25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25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25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25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25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25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25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25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25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25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25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25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25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25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25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25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25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25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25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25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25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25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25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25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25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25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25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25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25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25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25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25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25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25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25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25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25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25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25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25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25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25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25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25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25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25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25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25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25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25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25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25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25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25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25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25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25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25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25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25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25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25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25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25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25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25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25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25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25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25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25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25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25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25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25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25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25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25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25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25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25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25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25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25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25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25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25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25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25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25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25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25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25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25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25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25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25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25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25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25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25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25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25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25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25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25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25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25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25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25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25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25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25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25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25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25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25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25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25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25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25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25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25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25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25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25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25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25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25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25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25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25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25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25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25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25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25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25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25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25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25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25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25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25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25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25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25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25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25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25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25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25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25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25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25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25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25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25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25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25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25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25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25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25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25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25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25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25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25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25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25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25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25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25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25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25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25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25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25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25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25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25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25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25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25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25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25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25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25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25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25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25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25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25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25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25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25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25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25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25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25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25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25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25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25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25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25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25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25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25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25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25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25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25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25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25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25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25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25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25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25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25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25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25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25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25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25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25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25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25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25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25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25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25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25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25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25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25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25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25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25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25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25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25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25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25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25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25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25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25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25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25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25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25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25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25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25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25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25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25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25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25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25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25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25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25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25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25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25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25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25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25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25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25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25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25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25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25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25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25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25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25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25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25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25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25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25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25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25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25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25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25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25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25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25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25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25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25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25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25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25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25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25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25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25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25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25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25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25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25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25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25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25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25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25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25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25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25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25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25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25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25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25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25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25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25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25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25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25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25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25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25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25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25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25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25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25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25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25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25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25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25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25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25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25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25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25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25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25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25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25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25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25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25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25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25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25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25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25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25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25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25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25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25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25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25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25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25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25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25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25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25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25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25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25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25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25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25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25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25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25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25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25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25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25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25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25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25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25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25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25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25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25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25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25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25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25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25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25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25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25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25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25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25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25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25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25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25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25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25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25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25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25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25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25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25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25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25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25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25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25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25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25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25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25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25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25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25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25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25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25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25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25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25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25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25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25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25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25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25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25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25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25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25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25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25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25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25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25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25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25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25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25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25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25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25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25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25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25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25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25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25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25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25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25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25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25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25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25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25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25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25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25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25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25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25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25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25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25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25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25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25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25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25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25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25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25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25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25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25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25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25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25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25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25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25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25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25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25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25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25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25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25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25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25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25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25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25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25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25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25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25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25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25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25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25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25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25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25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25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25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25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25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25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25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25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25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25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25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25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25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25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25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25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25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25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25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25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25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25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25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25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6" priority="32">
      <formula>LEN(TRIM(A1))=0</formula>
    </cfRule>
  </conditionalFormatting>
  <conditionalFormatting sqref="AK24:AK39">
    <cfRule type="containsBlanks" dxfId="15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sheetPr codeName="Sheet5"/>
  <dimension ref="A1:CW115"/>
  <sheetViews>
    <sheetView topLeftCell="A37" workbookViewId="0">
      <selection activeCell="D15" sqref="D15"/>
    </sheetView>
  </sheetViews>
  <sheetFormatPr defaultRowHeight="15" x14ac:dyDescent="0.25"/>
  <cols>
    <col min="1" max="1" width="6.140625" bestFit="1" customWidth="1"/>
    <col min="2" max="2" width="8.28515625" bestFit="1" customWidth="1"/>
    <col min="3" max="3" width="61.42578125" bestFit="1" customWidth="1"/>
    <col min="4" max="4" width="2.7109375" customWidth="1"/>
    <col min="5" max="5" width="9.140625" style="34" customWidth="1"/>
    <col min="6" max="6" width="5.7109375" style="7" customWidth="1"/>
    <col min="7" max="7" width="5.7109375" style="9" customWidth="1"/>
    <col min="8" max="8" width="7.28515625" style="7" bestFit="1" customWidth="1"/>
    <col min="9" max="10" width="5.7109375" style="7" customWidth="1"/>
    <col min="11" max="11" width="9.140625" style="34" customWidth="1"/>
    <col min="12" max="33" width="5.7109375" style="9" customWidth="1"/>
    <col min="34" max="45" width="8.7109375" style="7" customWidth="1"/>
    <col min="46" max="57" width="9.42578125" customWidth="1"/>
    <col min="60" max="64" width="9.42578125" customWidth="1"/>
    <col min="101" max="101" width="8.85546875" style="25"/>
  </cols>
  <sheetData>
    <row r="1" spans="1:101" x14ac:dyDescent="0.25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25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25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25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25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25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25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25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25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25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25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25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25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25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25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25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25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25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25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25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25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25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25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25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25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25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25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25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25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25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25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25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25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25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25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25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25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25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25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25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25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25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25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25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25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25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25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25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25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25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25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25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25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25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25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25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25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25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25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25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25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25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25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25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25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25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25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25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25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25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25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25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25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25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25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25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25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25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25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25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25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25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25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25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25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25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25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25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25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25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25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25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25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25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25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25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25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25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25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25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25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25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25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25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25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25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25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25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25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25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25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25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25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25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25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4" priority="1">
      <formula>LEN(TRIM(A1))=0</formula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sheetPr codeName="Sheet6"/>
  <dimension ref="A3:V432"/>
  <sheetViews>
    <sheetView topLeftCell="A406" zoomScale="85" zoomScaleNormal="85" workbookViewId="0">
      <selection activeCell="G443" sqref="G443"/>
    </sheetView>
  </sheetViews>
  <sheetFormatPr defaultRowHeight="15" x14ac:dyDescent="0.25"/>
  <cols>
    <col min="1" max="1" width="17.28515625" bestFit="1" customWidth="1"/>
    <col min="9" max="10" width="12" bestFit="1" customWidth="1"/>
  </cols>
  <sheetData>
    <row r="3" spans="1:18" x14ac:dyDescent="0.25">
      <c r="A3" s="93" t="s">
        <v>466</v>
      </c>
    </row>
    <row r="5" spans="1:18" x14ac:dyDescent="0.25">
      <c r="B5" t="s">
        <v>509</v>
      </c>
      <c r="D5" t="s">
        <v>512</v>
      </c>
      <c r="K5" t="s">
        <v>510</v>
      </c>
      <c r="P5" t="s">
        <v>511</v>
      </c>
    </row>
    <row r="7" spans="1:18" x14ac:dyDescent="0.25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25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25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25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25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25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25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25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25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25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25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25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25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25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25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25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25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25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25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25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25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25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25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25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25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25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25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25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25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25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25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25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25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25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25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25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25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25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25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25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25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25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25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25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25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25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25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25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25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25">
      <c r="A59" s="94" t="s">
        <v>513</v>
      </c>
    </row>
    <row r="62" spans="1:18" x14ac:dyDescent="0.25">
      <c r="B62" t="s">
        <v>509</v>
      </c>
      <c r="D62" t="s">
        <v>522</v>
      </c>
      <c r="H62" t="s">
        <v>510</v>
      </c>
      <c r="N62" t="s">
        <v>511</v>
      </c>
    </row>
    <row r="64" spans="1:18" x14ac:dyDescent="0.25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25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25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25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25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25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25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25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25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25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25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25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25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25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25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25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25">
      <c r="B82" t="s">
        <v>526</v>
      </c>
    </row>
    <row r="84" spans="1:9" x14ac:dyDescent="0.25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25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25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25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25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25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25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25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25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25">
      <c r="C93" s="90"/>
      <c r="I93" s="9"/>
    </row>
    <row r="94" spans="1:9" x14ac:dyDescent="0.25">
      <c r="C94" s="90"/>
      <c r="I94" s="9"/>
    </row>
    <row r="95" spans="1:9" x14ac:dyDescent="0.25">
      <c r="I95" s="9"/>
    </row>
    <row r="96" spans="1:9" x14ac:dyDescent="0.25">
      <c r="A96" s="94" t="s">
        <v>539</v>
      </c>
    </row>
    <row r="98" spans="2:17" x14ac:dyDescent="0.25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25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25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25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25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25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25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25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25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25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25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25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25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25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25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25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25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25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25">
      <c r="D118" s="95" t="s">
        <v>544</v>
      </c>
      <c r="F118" t="s">
        <v>545</v>
      </c>
    </row>
    <row r="120" spans="2:18" x14ac:dyDescent="0.25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25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25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25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25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25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25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25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25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25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25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25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25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25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25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25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25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25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25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25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25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25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25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25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25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25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25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25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25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25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25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25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25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25">
      <c r="B155" s="95" t="s">
        <v>549</v>
      </c>
    </row>
    <row r="157" spans="2:18" x14ac:dyDescent="0.25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25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25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25">
      <c r="B160" t="s">
        <v>514</v>
      </c>
      <c r="C160">
        <v>10</v>
      </c>
      <c r="D160" t="s">
        <v>554</v>
      </c>
      <c r="E160">
        <v>0.1125</v>
      </c>
    </row>
    <row r="161" spans="2:10" x14ac:dyDescent="0.25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25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25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25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25">
      <c r="B165" t="s">
        <v>514</v>
      </c>
      <c r="C165">
        <v>10</v>
      </c>
      <c r="D165" t="s">
        <v>555</v>
      </c>
      <c r="E165">
        <v>0.23</v>
      </c>
    </row>
    <row r="166" spans="2:10" x14ac:dyDescent="0.25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25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25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25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25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25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25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25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25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25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25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25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25">
      <c r="A181" s="94" t="s">
        <v>560</v>
      </c>
      <c r="C181" t="s">
        <v>564</v>
      </c>
    </row>
    <row r="183" spans="1:15" x14ac:dyDescent="0.25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494</v>
      </c>
      <c r="O183" t="s">
        <v>496</v>
      </c>
    </row>
    <row r="184" spans="1:15" x14ac:dyDescent="0.25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95" si="46">M184/O184</f>
        <v>0.75170227223767516</v>
      </c>
      <c r="O184" s="92">
        <f t="shared" ref="O184:O195" si="47">I184</f>
        <v>17.172413793103448</v>
      </c>
    </row>
    <row r="185" spans="1:15" x14ac:dyDescent="0.25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1.0256931841630224</v>
      </c>
      <c r="O185" s="92">
        <f t="shared" si="47"/>
        <v>9.481481481481481</v>
      </c>
    </row>
    <row r="186" spans="1:15" x14ac:dyDescent="0.25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si="46"/>
        <v>2.352841452047751</v>
      </c>
      <c r="O186" s="92">
        <f t="shared" si="47"/>
        <v>4.096774193548387</v>
      </c>
    </row>
    <row r="187" spans="1:15" x14ac:dyDescent="0.25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46"/>
        <v>0.7512954946833712</v>
      </c>
      <c r="O187" s="92">
        <f t="shared" si="47"/>
        <v>17.137931034482758</v>
      </c>
    </row>
    <row r="188" spans="1:15" x14ac:dyDescent="0.25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1">D188/E188</f>
        <v>9.0740740740740744</v>
      </c>
      <c r="M188" s="92">
        <f t="shared" si="50"/>
        <v>9.2540437734962193</v>
      </c>
      <c r="N188" s="92">
        <f t="shared" si="46"/>
        <v>1.0198333954465222</v>
      </c>
      <c r="O188" s="92">
        <f t="shared" si="47"/>
        <v>9.0740740740740744</v>
      </c>
    </row>
    <row r="189" spans="1:15" x14ac:dyDescent="0.25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1"/>
        <v>4.2857142857142856</v>
      </c>
      <c r="M189" s="92">
        <f t="shared" ref="M189:M195" si="52">H189</f>
        <v>10.33214835777491</v>
      </c>
      <c r="N189" s="92">
        <f t="shared" si="46"/>
        <v>2.4108346168141459</v>
      </c>
      <c r="O189" s="92">
        <f t="shared" si="47"/>
        <v>4.2857142857142856</v>
      </c>
    </row>
    <row r="190" spans="1:15" x14ac:dyDescent="0.25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2"/>
        <v>12.03189975348813</v>
      </c>
      <c r="N190" s="92">
        <f t="shared" si="46"/>
        <v>0.71527217218188466</v>
      </c>
      <c r="O190" s="92">
        <f t="shared" si="47"/>
        <v>16.821428571428569</v>
      </c>
    </row>
    <row r="191" spans="1:15" x14ac:dyDescent="0.25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3">D191/E191</f>
        <v>7.7142857142857144</v>
      </c>
      <c r="M191" s="92">
        <f t="shared" si="52"/>
        <v>8.0367459666890557</v>
      </c>
      <c r="N191" s="92">
        <f t="shared" si="46"/>
        <v>1.041800403089322</v>
      </c>
      <c r="O191" s="92">
        <f t="shared" si="47"/>
        <v>7.7142857142857144</v>
      </c>
    </row>
    <row r="192" spans="1:15" x14ac:dyDescent="0.25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3"/>
        <v>3.8412698412698409</v>
      </c>
      <c r="M192" s="92">
        <f t="shared" si="52"/>
        <v>9.1264730938731624</v>
      </c>
      <c r="N192" s="92">
        <f t="shared" si="46"/>
        <v>2.3759000203058234</v>
      </c>
      <c r="O192" s="92">
        <f t="shared" si="47"/>
        <v>3.8412698412698409</v>
      </c>
    </row>
    <row r="193" spans="2:15" x14ac:dyDescent="0.25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2"/>
        <v>10.439231112372674</v>
      </c>
      <c r="N193" s="92">
        <f t="shared" si="46"/>
        <v>0.74565936516947673</v>
      </c>
      <c r="O193" s="92">
        <f t="shared" si="47"/>
        <v>14</v>
      </c>
    </row>
    <row r="194" spans="2:15" x14ac:dyDescent="0.25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4">D194/E194</f>
        <v>7.206896551724137</v>
      </c>
      <c r="M194" s="92">
        <f t="shared" si="52"/>
        <v>7.7481666176751602</v>
      </c>
      <c r="N194" s="92">
        <f t="shared" si="46"/>
        <v>1.0751044589118646</v>
      </c>
      <c r="O194" s="92">
        <f t="shared" si="47"/>
        <v>7.206896551724137</v>
      </c>
    </row>
    <row r="195" spans="2:15" x14ac:dyDescent="0.25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4"/>
        <v>3.65625</v>
      </c>
      <c r="M195" s="92">
        <f t="shared" si="52"/>
        <v>8.7881497402592608</v>
      </c>
      <c r="N195" s="92">
        <f t="shared" si="46"/>
        <v>2.4035965101563792</v>
      </c>
      <c r="O195" s="92">
        <f t="shared" si="47"/>
        <v>3.65625</v>
      </c>
    </row>
    <row r="198" spans="2:15" x14ac:dyDescent="0.25">
      <c r="C198" t="s">
        <v>565</v>
      </c>
    </row>
    <row r="200" spans="2:15" x14ac:dyDescent="0.25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494</v>
      </c>
      <c r="O200" t="s">
        <v>496</v>
      </c>
    </row>
    <row r="201" spans="2:15" x14ac:dyDescent="0.25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5">G201*100</f>
        <v>10.439231112372674</v>
      </c>
      <c r="I201">
        <f>D201/E201</f>
        <v>14</v>
      </c>
      <c r="M201" s="92">
        <f t="shared" ref="M201:M212" si="56">H201</f>
        <v>10.439231112372674</v>
      </c>
      <c r="N201" s="92">
        <f t="shared" ref="N201:N212" si="57">M201/O201</f>
        <v>0.74565936516947673</v>
      </c>
      <c r="O201" s="92">
        <f t="shared" ref="O201:O212" si="58">I201</f>
        <v>14</v>
      </c>
    </row>
    <row r="202" spans="2:15" x14ac:dyDescent="0.25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59">(EXP(D202)-1)/C202</f>
        <v>7.7481666176751604E-2</v>
      </c>
      <c r="H202">
        <f t="shared" si="55"/>
        <v>7.7481666176751602</v>
      </c>
      <c r="I202">
        <f t="shared" ref="I202:I203" si="60">D202/E202</f>
        <v>7.206896551724137</v>
      </c>
      <c r="M202" s="92">
        <f t="shared" si="56"/>
        <v>7.7481666176751602</v>
      </c>
      <c r="N202" s="92">
        <f t="shared" si="57"/>
        <v>1.0751044589118646</v>
      </c>
      <c r="O202" s="92">
        <f t="shared" si="58"/>
        <v>7.206896551724137</v>
      </c>
    </row>
    <row r="203" spans="2:15" x14ac:dyDescent="0.25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59"/>
        <v>8.7881497402592615E-2</v>
      </c>
      <c r="H203">
        <f t="shared" si="55"/>
        <v>8.7881497402592608</v>
      </c>
      <c r="I203">
        <f t="shared" si="60"/>
        <v>3.65625</v>
      </c>
      <c r="M203" s="92">
        <f t="shared" si="56"/>
        <v>8.7881497402592608</v>
      </c>
      <c r="N203" s="92">
        <f t="shared" si="57"/>
        <v>2.4035965101563792</v>
      </c>
      <c r="O203" s="92">
        <f t="shared" si="58"/>
        <v>3.65625</v>
      </c>
    </row>
    <row r="204" spans="2:15" x14ac:dyDescent="0.25">
      <c r="B204" t="s">
        <v>562</v>
      </c>
      <c r="C204">
        <v>5</v>
      </c>
      <c r="D204">
        <v>0.379</v>
      </c>
      <c r="E204">
        <v>0.17699999999999999</v>
      </c>
      <c r="G204" s="89">
        <f t="shared" si="59"/>
        <v>9.2164607148686351E-2</v>
      </c>
      <c r="H204">
        <f t="shared" si="55"/>
        <v>9.2164607148686351</v>
      </c>
      <c r="I204">
        <f>D204/E204</f>
        <v>2.1412429378531073</v>
      </c>
      <c r="M204" s="92">
        <f t="shared" si="56"/>
        <v>9.2164607148686351</v>
      </c>
      <c r="N204" s="92">
        <f t="shared" si="57"/>
        <v>4.3042573787117373</v>
      </c>
      <c r="O204" s="92">
        <f t="shared" si="58"/>
        <v>2.1412429378531073</v>
      </c>
    </row>
    <row r="205" spans="2:15" x14ac:dyDescent="0.25">
      <c r="B205" t="s">
        <v>561</v>
      </c>
      <c r="C205">
        <v>3</v>
      </c>
      <c r="D205">
        <v>0.28799999999999998</v>
      </c>
      <c r="E205">
        <v>0.121</v>
      </c>
      <c r="G205" s="89">
        <f t="shared" si="59"/>
        <v>0.11125243470779485</v>
      </c>
      <c r="H205">
        <f t="shared" si="55"/>
        <v>11.125243470779484</v>
      </c>
      <c r="I205">
        <f t="shared" ref="I205:I206" si="61">D205/E205</f>
        <v>2.3801652892561984</v>
      </c>
      <c r="M205" s="92">
        <f t="shared" si="56"/>
        <v>11.125243470779484</v>
      </c>
      <c r="N205" s="92">
        <f t="shared" si="57"/>
        <v>4.6741474304316579</v>
      </c>
      <c r="O205" s="92">
        <f t="shared" si="58"/>
        <v>2.3801652892561984</v>
      </c>
    </row>
    <row r="206" spans="2:15" x14ac:dyDescent="0.25">
      <c r="B206" t="s">
        <v>514</v>
      </c>
      <c r="C206">
        <v>3</v>
      </c>
      <c r="D206">
        <v>0.192</v>
      </c>
      <c r="E206">
        <v>8.6999999999999994E-2</v>
      </c>
      <c r="G206" s="89">
        <f t="shared" si="59"/>
        <v>7.0556838988300161E-2</v>
      </c>
      <c r="H206">
        <f t="shared" si="55"/>
        <v>7.0556838988300159</v>
      </c>
      <c r="I206">
        <f t="shared" si="61"/>
        <v>2.2068965517241383</v>
      </c>
      <c r="M206" s="92">
        <f t="shared" si="56"/>
        <v>7.0556838988300159</v>
      </c>
      <c r="N206" s="92">
        <f t="shared" si="57"/>
        <v>3.1971067666573503</v>
      </c>
      <c r="O206" s="92">
        <f t="shared" si="58"/>
        <v>2.2068965517241383</v>
      </c>
    </row>
    <row r="207" spans="2:15" x14ac:dyDescent="0.25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59"/>
        <v>8.7239788392070361E-2</v>
      </c>
      <c r="H207">
        <f t="shared" si="55"/>
        <v>8.7239788392070352</v>
      </c>
      <c r="I207">
        <f>D207/E207</f>
        <v>2.1676646706586826</v>
      </c>
      <c r="M207" s="92">
        <f t="shared" si="56"/>
        <v>8.7239788392070352</v>
      </c>
      <c r="N207" s="92">
        <f t="shared" si="57"/>
        <v>4.0245979727833561</v>
      </c>
      <c r="O207" s="92">
        <f t="shared" si="58"/>
        <v>2.1676646706586826</v>
      </c>
    </row>
    <row r="208" spans="2:15" x14ac:dyDescent="0.25">
      <c r="B208" t="s">
        <v>561</v>
      </c>
      <c r="C208">
        <v>3</v>
      </c>
      <c r="D208">
        <v>0.30099999999999999</v>
      </c>
      <c r="E208">
        <v>0.124</v>
      </c>
      <c r="G208" s="89">
        <f t="shared" si="59"/>
        <v>0.11706978051267185</v>
      </c>
      <c r="H208">
        <f t="shared" si="55"/>
        <v>11.706978051267185</v>
      </c>
      <c r="I208">
        <f t="shared" ref="I208:I209" si="62">D208/E208</f>
        <v>2.4274193548387095</v>
      </c>
      <c r="M208" s="92">
        <f t="shared" si="56"/>
        <v>11.706978051267185</v>
      </c>
      <c r="N208" s="92">
        <f t="shared" si="57"/>
        <v>4.8228082337446212</v>
      </c>
      <c r="O208" s="92">
        <f t="shared" si="58"/>
        <v>2.4274193548387095</v>
      </c>
    </row>
    <row r="209" spans="1:22" x14ac:dyDescent="0.25">
      <c r="B209" t="s">
        <v>514</v>
      </c>
      <c r="C209">
        <v>3</v>
      </c>
      <c r="D209">
        <v>0.19</v>
      </c>
      <c r="E209">
        <v>8.8999999999999996E-2</v>
      </c>
      <c r="G209" s="89">
        <f t="shared" si="59"/>
        <v>6.9749865885750495E-2</v>
      </c>
      <c r="H209">
        <f t="shared" si="55"/>
        <v>6.9749865885750495</v>
      </c>
      <c r="I209">
        <f t="shared" si="62"/>
        <v>2.1348314606741576</v>
      </c>
      <c r="M209" s="92">
        <f t="shared" si="56"/>
        <v>6.9749865885750495</v>
      </c>
      <c r="N209" s="92">
        <f t="shared" si="57"/>
        <v>3.2672305599114702</v>
      </c>
      <c r="O209" s="92">
        <f t="shared" si="58"/>
        <v>2.1348314606741576</v>
      </c>
    </row>
    <row r="210" spans="1:22" x14ac:dyDescent="0.25">
      <c r="B210" t="s">
        <v>562</v>
      </c>
      <c r="C210">
        <v>5</v>
      </c>
      <c r="D210">
        <v>0.373</v>
      </c>
      <c r="E210">
        <v>0.17699999999999999</v>
      </c>
      <c r="G210" s="89">
        <f t="shared" si="59"/>
        <v>9.0416867966555042E-2</v>
      </c>
      <c r="H210">
        <f t="shared" si="55"/>
        <v>9.0416867966555046</v>
      </c>
      <c r="I210">
        <f>D210/E210</f>
        <v>2.1073446327683616</v>
      </c>
      <c r="M210" s="92">
        <f t="shared" si="56"/>
        <v>9.0416867966555046</v>
      </c>
      <c r="N210" s="92">
        <f t="shared" si="57"/>
        <v>4.2905591501555609</v>
      </c>
      <c r="O210" s="92">
        <f t="shared" si="58"/>
        <v>2.1073446327683616</v>
      </c>
    </row>
    <row r="211" spans="1:22" x14ac:dyDescent="0.25">
      <c r="B211" t="s">
        <v>561</v>
      </c>
      <c r="C211">
        <v>3</v>
      </c>
      <c r="D211">
        <v>0.28699999999999998</v>
      </c>
      <c r="E211">
        <v>0.122</v>
      </c>
      <c r="G211" s="89">
        <f t="shared" si="59"/>
        <v>0.11080807115855862</v>
      </c>
      <c r="H211">
        <f t="shared" si="55"/>
        <v>11.080807115855862</v>
      </c>
      <c r="I211">
        <f t="shared" ref="I211:I212" si="63">D211/E211</f>
        <v>2.3524590163934427</v>
      </c>
      <c r="M211" s="92">
        <f t="shared" si="56"/>
        <v>11.080807115855862</v>
      </c>
      <c r="N211" s="92">
        <f t="shared" si="57"/>
        <v>4.7103082513394252</v>
      </c>
      <c r="O211" s="92">
        <f t="shared" si="58"/>
        <v>2.3524590163934427</v>
      </c>
    </row>
    <row r="212" spans="1:22" x14ac:dyDescent="0.25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59"/>
        <v>7.2581346901969448E-2</v>
      </c>
      <c r="H212">
        <f t="shared" si="55"/>
        <v>7.258134690196945</v>
      </c>
      <c r="I212">
        <f t="shared" si="63"/>
        <v>2.2386363636363638</v>
      </c>
      <c r="M212" s="92">
        <f t="shared" si="56"/>
        <v>7.258134690196945</v>
      </c>
      <c r="N212" s="92">
        <f t="shared" si="57"/>
        <v>3.2422124504433052</v>
      </c>
      <c r="O212" s="92">
        <f t="shared" si="58"/>
        <v>2.2386363636363638</v>
      </c>
    </row>
    <row r="216" spans="1:22" x14ac:dyDescent="0.25">
      <c r="A216" s="94" t="s">
        <v>566</v>
      </c>
    </row>
    <row r="217" spans="1:22" x14ac:dyDescent="0.25">
      <c r="C217" t="s">
        <v>542</v>
      </c>
    </row>
    <row r="219" spans="1:22" x14ac:dyDescent="0.25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25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25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4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25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5">(1+F222-F221)^(1/C222)-1</f>
        <v>1.3299863552695745E-2</v>
      </c>
      <c r="J222">
        <f t="shared" ref="J222:J224" si="66">I222*100</f>
        <v>1.3299863552695745</v>
      </c>
      <c r="K222">
        <f t="shared" ref="K222:K224" si="67">F222/G222</f>
        <v>0.25194174757281557</v>
      </c>
      <c r="O222" s="92">
        <f t="shared" ref="O222:O224" si="68">J222</f>
        <v>1.3299863552695745</v>
      </c>
      <c r="P222" s="92">
        <f t="shared" ref="P222:P224" si="69">IF(K222&gt;0,J222/K222,-J222/K222)</f>
        <v>5.2789439149428192</v>
      </c>
      <c r="Q222" s="92">
        <f t="shared" ref="Q222:Q224" si="70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25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5"/>
        <v>3.1276806632076326E-2</v>
      </c>
      <c r="J223">
        <f t="shared" si="66"/>
        <v>3.1276806632076326</v>
      </c>
      <c r="K223">
        <f t="shared" si="67"/>
        <v>0.85116279069767442</v>
      </c>
      <c r="O223" s="92">
        <f t="shared" si="68"/>
        <v>3.1276806632076326</v>
      </c>
      <c r="P223" s="92">
        <f t="shared" si="69"/>
        <v>3.6745975004898415</v>
      </c>
      <c r="Q223" s="92">
        <f t="shared" si="70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25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5"/>
        <v>4.5673010915691981E-2</v>
      </c>
      <c r="J224">
        <f t="shared" si="66"/>
        <v>4.5673010915691981</v>
      </c>
      <c r="K224">
        <f t="shared" si="67"/>
        <v>1.4110749185667752</v>
      </c>
      <c r="O224" s="92">
        <f t="shared" si="68"/>
        <v>4.5673010915691981</v>
      </c>
      <c r="P224" s="92">
        <f t="shared" si="69"/>
        <v>3.2367530819754013</v>
      </c>
      <c r="Q224" s="92">
        <f t="shared" si="70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25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25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1">(1+F226-F225)^(1/C226)-1</f>
        <v>1.1607883405032826E-2</v>
      </c>
      <c r="J226">
        <f t="shared" ref="J226:J239" si="72">I226*100</f>
        <v>1.1607883405032826</v>
      </c>
      <c r="K226">
        <f t="shared" ref="K226:K229" si="73">F226/G226</f>
        <v>-0.37886872998932758</v>
      </c>
      <c r="O226" s="92">
        <f t="shared" ref="O226:O229" si="74">J226</f>
        <v>1.1607883405032826</v>
      </c>
      <c r="P226" s="92">
        <f t="shared" ref="P226:P229" si="75">IF(K226&gt;0,J226/K226,-J226/K226)</f>
        <v>3.0638272536664113</v>
      </c>
      <c r="Q226" s="92">
        <f t="shared" ref="Q226:Q229" si="76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25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1"/>
        <v>2.8998047811499505E-2</v>
      </c>
      <c r="J227">
        <f t="shared" si="72"/>
        <v>2.8998047811499505</v>
      </c>
      <c r="K227">
        <f t="shared" si="73"/>
        <v>0.61919999999999997</v>
      </c>
      <c r="O227" s="92">
        <f t="shared" si="74"/>
        <v>2.8998047811499505</v>
      </c>
      <c r="P227" s="92">
        <f t="shared" si="75"/>
        <v>4.6831472563791197</v>
      </c>
      <c r="Q227" s="92">
        <f t="shared" si="76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25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1"/>
        <v>9.0215836453789056E-2</v>
      </c>
      <c r="J228">
        <f t="shared" si="72"/>
        <v>9.0215836453789056</v>
      </c>
      <c r="K228">
        <f t="shared" si="73"/>
        <v>2.8053050397877985</v>
      </c>
      <c r="O228" s="92">
        <f t="shared" si="74"/>
        <v>9.0215836453789056</v>
      </c>
      <c r="P228" s="92">
        <f t="shared" si="75"/>
        <v>3.2159011292623365</v>
      </c>
      <c r="Q228" s="92">
        <f t="shared" si="76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25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1"/>
        <v>0.10995281041623239</v>
      </c>
      <c r="J229">
        <f t="shared" si="72"/>
        <v>10.99528104162324</v>
      </c>
      <c r="K229">
        <f t="shared" si="73"/>
        <v>5.36472148541114</v>
      </c>
      <c r="O229" s="92">
        <f t="shared" si="74"/>
        <v>10.99528104162324</v>
      </c>
      <c r="P229" s="92">
        <f t="shared" si="75"/>
        <v>2.0495530050392889</v>
      </c>
      <c r="Q229" s="92">
        <f t="shared" si="76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25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25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7">(1+F231-F230)^(1/C231)-1</f>
        <v>1.3938506841181253E-2</v>
      </c>
      <c r="J231">
        <f t="shared" ref="J231" si="78">I231*100</f>
        <v>1.3938506841181253</v>
      </c>
      <c r="K231">
        <f t="shared" ref="K231:K234" si="79">F231/G231</f>
        <v>-0.26663405088062625</v>
      </c>
      <c r="O231" s="92">
        <f t="shared" ref="O231:O234" si="80">J231</f>
        <v>1.3938506841181253</v>
      </c>
      <c r="P231" s="92">
        <f t="shared" ref="P231:P234" si="81">IF(K231&gt;0,J231/K231,-J231/K231)</f>
        <v>5.2275794464907301</v>
      </c>
      <c r="Q231" s="92">
        <f t="shared" ref="Q231:Q234" si="82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25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7"/>
        <v>1.3969608772428366E-2</v>
      </c>
      <c r="J232">
        <f t="shared" si="72"/>
        <v>1.3969608772428366</v>
      </c>
      <c r="K232">
        <f t="shared" si="79"/>
        <v>0.1566440349175558</v>
      </c>
      <c r="O232" s="92">
        <f t="shared" si="80"/>
        <v>1.3969608772428366</v>
      </c>
      <c r="P232" s="92">
        <f t="shared" si="81"/>
        <v>8.9180598417174259</v>
      </c>
      <c r="Q232" s="92">
        <f t="shared" si="82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25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7"/>
        <v>3.1982685342211381E-2</v>
      </c>
      <c r="J233">
        <f t="shared" si="72"/>
        <v>3.1982685342211381</v>
      </c>
      <c r="K233">
        <f t="shared" si="79"/>
        <v>0.77369888475836435</v>
      </c>
      <c r="O233" s="92">
        <f t="shared" si="80"/>
        <v>3.1982685342211381</v>
      </c>
      <c r="P233" s="92">
        <f t="shared" si="81"/>
        <v>4.1337380694557888</v>
      </c>
      <c r="Q233" s="92">
        <f t="shared" si="82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25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7"/>
        <v>4.3893788765642316E-2</v>
      </c>
      <c r="J234">
        <f t="shared" si="72"/>
        <v>4.3893788765642316</v>
      </c>
      <c r="K234">
        <f t="shared" si="79"/>
        <v>1.3202210663198961</v>
      </c>
      <c r="O234" s="92">
        <f t="shared" si="80"/>
        <v>4.3893788765642316</v>
      </c>
      <c r="P234" s="92">
        <f t="shared" si="81"/>
        <v>3.3247302202195459</v>
      </c>
      <c r="Q234" s="92">
        <f t="shared" si="82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25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25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3">(1+F236-F235)^(1/C236)-1</f>
        <v>1.2455640711427574E-2</v>
      </c>
      <c r="J236">
        <f t="shared" ref="J236" si="84">I236*100</f>
        <v>1.2455640711427574</v>
      </c>
      <c r="K236">
        <f t="shared" ref="K236:K239" si="85">F236/G236</f>
        <v>-0.35737179487179488</v>
      </c>
      <c r="O236" s="92">
        <f t="shared" ref="O236:O239" si="86">J236</f>
        <v>1.2455640711427574</v>
      </c>
      <c r="P236" s="92">
        <f t="shared" ref="P236:P239" si="87">IF(K236&gt;0,J236/K236,-J236/K236)</f>
        <v>3.485345203556415</v>
      </c>
      <c r="Q236" s="92">
        <f t="shared" ref="Q236:Q239" si="88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25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3"/>
        <v>3.1368104442244027E-2</v>
      </c>
      <c r="J237">
        <f t="shared" si="72"/>
        <v>3.1368104442244027</v>
      </c>
      <c r="K237">
        <f t="shared" si="85"/>
        <v>0.72945570971184626</v>
      </c>
      <c r="O237" s="92">
        <f t="shared" si="86"/>
        <v>3.1368104442244027</v>
      </c>
      <c r="P237" s="92">
        <f t="shared" si="87"/>
        <v>4.3002068562374038</v>
      </c>
      <c r="Q237" s="92">
        <f t="shared" si="88"/>
        <v>0.72945570971184626</v>
      </c>
    </row>
    <row r="238" spans="2:22" x14ac:dyDescent="0.25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3"/>
        <v>9.0389433100003913E-2</v>
      </c>
      <c r="J238">
        <f t="shared" si="72"/>
        <v>9.0389433100003913</v>
      </c>
      <c r="K238">
        <f t="shared" si="85"/>
        <v>2.9193633952254641</v>
      </c>
      <c r="O238" s="92">
        <f t="shared" si="86"/>
        <v>9.0389433100003913</v>
      </c>
      <c r="P238" s="92">
        <f t="shared" si="87"/>
        <v>3.0962035506724948</v>
      </c>
      <c r="Q238" s="92">
        <f t="shared" si="88"/>
        <v>2.9193633952254641</v>
      </c>
    </row>
    <row r="239" spans="2:22" x14ac:dyDescent="0.25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3"/>
        <v>0.10992645544450763</v>
      </c>
      <c r="J239">
        <f t="shared" si="72"/>
        <v>10.992645544450763</v>
      </c>
      <c r="K239">
        <f t="shared" si="85"/>
        <v>5.4564737074679623</v>
      </c>
      <c r="O239" s="92">
        <f t="shared" si="86"/>
        <v>10.992645544450763</v>
      </c>
      <c r="P239" s="92">
        <f t="shared" si="87"/>
        <v>2.0146061602763266</v>
      </c>
      <c r="Q239" s="92">
        <f t="shared" si="88"/>
        <v>5.4564737074679623</v>
      </c>
    </row>
    <row r="242" spans="1:11" x14ac:dyDescent="0.25">
      <c r="A242" s="94" t="s">
        <v>584</v>
      </c>
    </row>
    <row r="243" spans="1:11" x14ac:dyDescent="0.25">
      <c r="C243" t="s">
        <v>585</v>
      </c>
    </row>
    <row r="245" spans="1:11" x14ac:dyDescent="0.25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25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25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89">H247*J247</f>
        <v>4.1677999999999997</v>
      </c>
    </row>
    <row r="248" spans="1:11" x14ac:dyDescent="0.25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89"/>
        <v>2.2605</v>
      </c>
    </row>
    <row r="249" spans="1:11" x14ac:dyDescent="0.25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89"/>
        <v>0.59200000000000008</v>
      </c>
    </row>
    <row r="250" spans="1:11" x14ac:dyDescent="0.25">
      <c r="H250" s="101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25">
      <c r="A253" s="94" t="s">
        <v>595</v>
      </c>
    </row>
    <row r="255" spans="1:11" x14ac:dyDescent="0.25">
      <c r="C255" t="s">
        <v>596</v>
      </c>
    </row>
    <row r="257" spans="2:19" x14ac:dyDescent="0.25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494</v>
      </c>
      <c r="S257" t="s">
        <v>496</v>
      </c>
    </row>
    <row r="258" spans="2:19" x14ac:dyDescent="0.25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2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25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 t="shared" ref="J259:J264" si="90">(1+G259-G258)^(1/E259)-1</f>
        <v>2.7769996967160537E-2</v>
      </c>
      <c r="K259">
        <f t="shared" ref="K259" si="91">J259*100</f>
        <v>2.7769996967160537</v>
      </c>
      <c r="L259">
        <v>2.7</v>
      </c>
      <c r="M259">
        <f t="shared" ref="M259:M264" si="92">G259/H259</f>
        <v>6.8000000000000007</v>
      </c>
      <c r="Q259" s="92">
        <f t="shared" ref="Q259:Q264" si="93">K259</f>
        <v>2.7769996967160537</v>
      </c>
      <c r="R259" s="92">
        <f t="shared" ref="R259:R264" si="94">Q259/S259</f>
        <v>0.40838230834059608</v>
      </c>
      <c r="S259" s="92">
        <f t="shared" ref="S259:S264" si="95">M259</f>
        <v>6.8000000000000007</v>
      </c>
    </row>
    <row r="260" spans="2:19" x14ac:dyDescent="0.25">
      <c r="B260" t="s">
        <v>598</v>
      </c>
      <c r="C260">
        <v>8</v>
      </c>
      <c r="D260">
        <v>7.9</v>
      </c>
      <c r="E260">
        <f t="shared" ref="E260:E264" si="96">D260-D259</f>
        <v>2.9000000000000004</v>
      </c>
      <c r="F260" t="s">
        <v>491</v>
      </c>
      <c r="G260">
        <v>0.27100000000000002</v>
      </c>
      <c r="H260">
        <v>0.02</v>
      </c>
      <c r="J260">
        <f t="shared" si="90"/>
        <v>4.4633839671773368E-2</v>
      </c>
      <c r="K260">
        <f t="shared" ref="K260:K264" si="97">J260*100</f>
        <v>4.4633839671773368</v>
      </c>
      <c r="L260">
        <v>4.5</v>
      </c>
      <c r="M260">
        <f t="shared" si="92"/>
        <v>13.55</v>
      </c>
      <c r="Q260" s="92">
        <f t="shared" si="93"/>
        <v>4.4633839671773368</v>
      </c>
      <c r="R260" s="92">
        <f t="shared" si="94"/>
        <v>0.32940103078799532</v>
      </c>
      <c r="S260" s="92">
        <f t="shared" si="95"/>
        <v>13.55</v>
      </c>
    </row>
    <row r="261" spans="2:19" x14ac:dyDescent="0.25">
      <c r="B261" t="s">
        <v>599</v>
      </c>
      <c r="C261">
        <v>10</v>
      </c>
      <c r="D261">
        <v>9.8000000000000007</v>
      </c>
      <c r="E261">
        <f t="shared" si="96"/>
        <v>1.9000000000000004</v>
      </c>
      <c r="F261" t="s">
        <v>491</v>
      </c>
      <c r="G261">
        <v>0.53400000000000003</v>
      </c>
      <c r="H261">
        <v>0.02</v>
      </c>
      <c r="J261">
        <f t="shared" si="90"/>
        <v>0.13075934214887064</v>
      </c>
      <c r="K261">
        <f t="shared" si="97"/>
        <v>13.075934214887063</v>
      </c>
      <c r="L261">
        <v>13.2</v>
      </c>
      <c r="M261">
        <f t="shared" si="92"/>
        <v>26.7</v>
      </c>
      <c r="Q261" s="92">
        <f t="shared" si="93"/>
        <v>13.075934214887063</v>
      </c>
      <c r="R261" s="92">
        <f t="shared" si="94"/>
        <v>0.48973536385344807</v>
      </c>
      <c r="S261" s="92">
        <f t="shared" si="95"/>
        <v>26.7</v>
      </c>
    </row>
    <row r="262" spans="2:19" x14ac:dyDescent="0.25">
      <c r="B262" t="s">
        <v>600</v>
      </c>
      <c r="C262">
        <v>12</v>
      </c>
      <c r="D262">
        <v>11.7</v>
      </c>
      <c r="E262">
        <f t="shared" si="96"/>
        <v>1.8999999999999986</v>
      </c>
      <c r="F262" t="s">
        <v>491</v>
      </c>
      <c r="G262">
        <v>0.76200000000000001</v>
      </c>
      <c r="H262">
        <v>0.03</v>
      </c>
      <c r="J262">
        <f t="shared" si="90"/>
        <v>0.11415729668510144</v>
      </c>
      <c r="K262">
        <f t="shared" si="97"/>
        <v>11.415729668510144</v>
      </c>
      <c r="L262">
        <v>11.4</v>
      </c>
      <c r="M262">
        <f t="shared" si="92"/>
        <v>25.400000000000002</v>
      </c>
      <c r="Q262" s="92">
        <f t="shared" si="93"/>
        <v>11.415729668510144</v>
      </c>
      <c r="R262" s="92">
        <f t="shared" si="94"/>
        <v>0.44943817592559621</v>
      </c>
      <c r="S262" s="92">
        <f t="shared" si="95"/>
        <v>25.400000000000002</v>
      </c>
    </row>
    <row r="263" spans="2:19" x14ac:dyDescent="0.25">
      <c r="B263" t="s">
        <v>601</v>
      </c>
      <c r="C263">
        <v>14</v>
      </c>
      <c r="D263">
        <v>13.55</v>
      </c>
      <c r="E263">
        <f t="shared" si="96"/>
        <v>1.8500000000000014</v>
      </c>
      <c r="F263" t="s">
        <v>491</v>
      </c>
      <c r="G263">
        <v>1.07</v>
      </c>
      <c r="H263">
        <v>0.03</v>
      </c>
      <c r="J263">
        <f t="shared" si="90"/>
        <v>0.15619533555641452</v>
      </c>
      <c r="K263">
        <f t="shared" si="97"/>
        <v>15.619533555641452</v>
      </c>
      <c r="L263">
        <v>15.4</v>
      </c>
      <c r="M263">
        <f t="shared" si="92"/>
        <v>35.666666666666671</v>
      </c>
      <c r="Q263" s="92">
        <f t="shared" si="93"/>
        <v>15.619533555641452</v>
      </c>
      <c r="R263" s="92">
        <f t="shared" si="94"/>
        <v>0.43793084735443316</v>
      </c>
      <c r="S263" s="92">
        <f t="shared" si="95"/>
        <v>35.666666666666671</v>
      </c>
    </row>
    <row r="264" spans="2:19" x14ac:dyDescent="0.25">
      <c r="B264" t="s">
        <v>602</v>
      </c>
      <c r="C264">
        <v>16</v>
      </c>
      <c r="D264">
        <v>15.42</v>
      </c>
      <c r="E264">
        <f t="shared" si="96"/>
        <v>1.8699999999999992</v>
      </c>
      <c r="F264" t="s">
        <v>491</v>
      </c>
      <c r="G264">
        <v>1.371</v>
      </c>
      <c r="H264">
        <v>0.03</v>
      </c>
      <c r="J264">
        <f t="shared" si="90"/>
        <v>0.1510941685265752</v>
      </c>
      <c r="K264">
        <f t="shared" si="97"/>
        <v>15.109416852657521</v>
      </c>
      <c r="L264">
        <v>15.1</v>
      </c>
      <c r="M264">
        <f t="shared" si="92"/>
        <v>45.7</v>
      </c>
      <c r="Q264" s="92">
        <f t="shared" si="93"/>
        <v>15.109416852657521</v>
      </c>
      <c r="R264" s="92">
        <f t="shared" si="94"/>
        <v>0.3306218129684359</v>
      </c>
      <c r="S264" s="92">
        <f t="shared" si="95"/>
        <v>45.7</v>
      </c>
    </row>
    <row r="265" spans="2:19" x14ac:dyDescent="0.25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2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25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 t="shared" ref="J266:J271" si="98">(1+G266-G265)^(1/E266)-1</f>
        <v>1.8547806908248976E-3</v>
      </c>
      <c r="K266">
        <f t="shared" ref="K266:K271" si="99">J266*100</f>
        <v>0.18547806908248976</v>
      </c>
      <c r="L266">
        <v>6.8</v>
      </c>
      <c r="M266">
        <f t="shared" ref="M266:M271" si="100">G266/H266</f>
        <v>2.6307692307692307</v>
      </c>
      <c r="Q266" s="92">
        <f t="shared" ref="Q266:Q271" si="101">K266</f>
        <v>0.18547806908248976</v>
      </c>
      <c r="R266" s="92">
        <f t="shared" ref="R266:R271" si="102">Q266/S266</f>
        <v>7.050335959275926E-2</v>
      </c>
      <c r="S266" s="92">
        <f t="shared" ref="S266:S271" si="103">M266</f>
        <v>2.6307692307692307</v>
      </c>
    </row>
    <row r="267" spans="2:19" x14ac:dyDescent="0.25">
      <c r="B267" t="s">
        <v>598</v>
      </c>
      <c r="C267">
        <v>8</v>
      </c>
      <c r="D267">
        <v>7.9</v>
      </c>
      <c r="E267">
        <f t="shared" ref="E267:E271" si="104">D267-D266</f>
        <v>2.9000000000000004</v>
      </c>
      <c r="F267" t="s">
        <v>493</v>
      </c>
      <c r="G267">
        <v>0.95799999999999996</v>
      </c>
      <c r="H267">
        <v>0.14000000000000001</v>
      </c>
      <c r="J267">
        <f t="shared" si="98"/>
        <v>0.17998457404788315</v>
      </c>
      <c r="K267">
        <f t="shared" si="99"/>
        <v>17.998457404788315</v>
      </c>
      <c r="L267">
        <v>20.5</v>
      </c>
      <c r="M267">
        <f t="shared" si="100"/>
        <v>6.8428571428571416</v>
      </c>
      <c r="Q267" s="92">
        <f t="shared" si="101"/>
        <v>17.998457404788315</v>
      </c>
      <c r="R267" s="92">
        <f t="shared" si="102"/>
        <v>2.6302547355640549</v>
      </c>
      <c r="S267" s="92">
        <f t="shared" si="103"/>
        <v>6.8428571428571416</v>
      </c>
    </row>
    <row r="268" spans="2:19" x14ac:dyDescent="0.25">
      <c r="B268" t="s">
        <v>599</v>
      </c>
      <c r="C268">
        <v>10</v>
      </c>
      <c r="D268">
        <v>9.8000000000000007</v>
      </c>
      <c r="E268">
        <f t="shared" si="104"/>
        <v>1.9000000000000004</v>
      </c>
      <c r="F268" t="s">
        <v>493</v>
      </c>
      <c r="G268">
        <v>1.5049999999999999</v>
      </c>
      <c r="H268">
        <v>0.12</v>
      </c>
      <c r="J268">
        <f t="shared" si="98"/>
        <v>0.25814803615404158</v>
      </c>
      <c r="K268">
        <f t="shared" si="99"/>
        <v>25.814803615404159</v>
      </c>
      <c r="L268">
        <v>27.4</v>
      </c>
      <c r="M268">
        <f t="shared" si="100"/>
        <v>12.541666666666666</v>
      </c>
      <c r="Q268" s="92">
        <f t="shared" si="101"/>
        <v>25.814803615404159</v>
      </c>
      <c r="R268" s="92">
        <f t="shared" si="102"/>
        <v>2.0583232118594679</v>
      </c>
      <c r="S268" s="92">
        <f t="shared" si="103"/>
        <v>12.541666666666666</v>
      </c>
    </row>
    <row r="269" spans="2:19" x14ac:dyDescent="0.25">
      <c r="B269" t="s">
        <v>600</v>
      </c>
      <c r="C269">
        <v>12</v>
      </c>
      <c r="D269">
        <v>11.7</v>
      </c>
      <c r="E269">
        <f t="shared" si="104"/>
        <v>1.8999999999999986</v>
      </c>
      <c r="F269" t="s">
        <v>493</v>
      </c>
      <c r="G269">
        <v>1.843</v>
      </c>
      <c r="H269">
        <v>0.12</v>
      </c>
      <c r="J269">
        <f t="shared" si="98"/>
        <v>0.16561693659668308</v>
      </c>
      <c r="K269">
        <f t="shared" si="99"/>
        <v>16.561693659668308</v>
      </c>
      <c r="L269">
        <v>16.899999999999999</v>
      </c>
      <c r="M269">
        <f t="shared" si="100"/>
        <v>15.358333333333334</v>
      </c>
      <c r="Q269" s="92">
        <f t="shared" si="101"/>
        <v>16.561693659668308</v>
      </c>
      <c r="R269" s="92">
        <f t="shared" si="102"/>
        <v>1.0783522730115012</v>
      </c>
      <c r="S269" s="92">
        <f t="shared" si="103"/>
        <v>15.358333333333334</v>
      </c>
    </row>
    <row r="270" spans="2:19" x14ac:dyDescent="0.25">
      <c r="B270" t="s">
        <v>601</v>
      </c>
      <c r="C270">
        <v>14</v>
      </c>
      <c r="D270">
        <v>13.55</v>
      </c>
      <c r="E270">
        <f t="shared" si="104"/>
        <v>1.8500000000000014</v>
      </c>
      <c r="F270" t="s">
        <v>493</v>
      </c>
      <c r="G270">
        <v>2.294</v>
      </c>
      <c r="H270">
        <v>0.11</v>
      </c>
      <c r="J270">
        <f t="shared" si="98"/>
        <v>0.22289111751969437</v>
      </c>
      <c r="K270">
        <f t="shared" si="99"/>
        <v>22.289111751969436</v>
      </c>
      <c r="L270">
        <v>22.6</v>
      </c>
      <c r="M270">
        <f t="shared" si="100"/>
        <v>20.854545454545455</v>
      </c>
      <c r="Q270" s="92">
        <f t="shared" si="101"/>
        <v>22.289111751969436</v>
      </c>
      <c r="R270" s="92">
        <f t="shared" si="102"/>
        <v>1.0687891424222484</v>
      </c>
      <c r="S270" s="92">
        <f t="shared" si="103"/>
        <v>20.854545454545455</v>
      </c>
    </row>
    <row r="271" spans="2:19" x14ac:dyDescent="0.25">
      <c r="B271" t="s">
        <v>602</v>
      </c>
      <c r="C271">
        <v>16</v>
      </c>
      <c r="D271">
        <v>15.42</v>
      </c>
      <c r="E271">
        <f t="shared" si="104"/>
        <v>1.8699999999999992</v>
      </c>
      <c r="F271" t="s">
        <v>493</v>
      </c>
      <c r="G271">
        <v>2.9089999999999998</v>
      </c>
      <c r="H271">
        <v>0.11</v>
      </c>
      <c r="J271">
        <f t="shared" si="98"/>
        <v>0.2921775956362056</v>
      </c>
      <c r="K271">
        <f t="shared" si="99"/>
        <v>29.217759563620561</v>
      </c>
      <c r="L271">
        <v>30.7</v>
      </c>
      <c r="M271">
        <f t="shared" si="100"/>
        <v>26.445454545454545</v>
      </c>
      <c r="Q271" s="92">
        <f t="shared" si="101"/>
        <v>29.217759563620561</v>
      </c>
      <c r="R271" s="92">
        <f t="shared" si="102"/>
        <v>1.1048310594700108</v>
      </c>
      <c r="S271" s="92">
        <f t="shared" si="103"/>
        <v>26.445454545454545</v>
      </c>
    </row>
    <row r="273" spans="2:19" x14ac:dyDescent="0.25">
      <c r="C273" t="s">
        <v>607</v>
      </c>
    </row>
    <row r="275" spans="2:19" x14ac:dyDescent="0.25">
      <c r="C275" t="s">
        <v>603</v>
      </c>
      <c r="D275" t="s">
        <v>606</v>
      </c>
      <c r="E275" t="s">
        <v>550</v>
      </c>
      <c r="F275" t="s">
        <v>604</v>
      </c>
      <c r="G275" t="s">
        <v>489</v>
      </c>
      <c r="H275" s="91" t="s">
        <v>494</v>
      </c>
      <c r="J275" t="s">
        <v>495</v>
      </c>
      <c r="K275" t="s">
        <v>497</v>
      </c>
      <c r="L275" t="s">
        <v>605</v>
      </c>
      <c r="M275" t="s">
        <v>563</v>
      </c>
      <c r="Q275" t="s">
        <v>495</v>
      </c>
      <c r="R275" t="s">
        <v>494</v>
      </c>
      <c r="S275" t="s">
        <v>496</v>
      </c>
    </row>
    <row r="276" spans="2:19" x14ac:dyDescent="0.25">
      <c r="B276" t="s">
        <v>597</v>
      </c>
      <c r="C276">
        <v>0</v>
      </c>
      <c r="D276">
        <v>0.7</v>
      </c>
      <c r="E276">
        <f>D276</f>
        <v>0.7</v>
      </c>
      <c r="F276" t="s">
        <v>491</v>
      </c>
      <c r="G276">
        <v>0.02</v>
      </c>
      <c r="H276">
        <v>0.02</v>
      </c>
      <c r="J276" s="102" t="s">
        <v>397</v>
      </c>
      <c r="K276" t="s">
        <v>397</v>
      </c>
      <c r="L276" t="s">
        <v>397</v>
      </c>
      <c r="M276" t="s">
        <v>397</v>
      </c>
      <c r="Q276" s="92" t="s">
        <v>397</v>
      </c>
      <c r="R276" s="92" t="s">
        <v>397</v>
      </c>
      <c r="S276" s="92" t="s">
        <v>397</v>
      </c>
    </row>
    <row r="277" spans="2:19" x14ac:dyDescent="0.25">
      <c r="B277" t="s">
        <v>321</v>
      </c>
      <c r="C277">
        <v>5</v>
      </c>
      <c r="D277">
        <v>5</v>
      </c>
      <c r="E277">
        <f>D277-D276</f>
        <v>4.3</v>
      </c>
      <c r="F277" t="s">
        <v>491</v>
      </c>
      <c r="G277">
        <v>0.14899999999999999</v>
      </c>
      <c r="H277">
        <v>0.02</v>
      </c>
      <c r="J277">
        <f t="shared" ref="J277:J282" si="105">(1+G277-G276)^(1/E277)-1</f>
        <v>2.8618675580692976E-2</v>
      </c>
      <c r="K277">
        <f t="shared" ref="K277:K282" si="106">J277*100</f>
        <v>2.8618675580692976</v>
      </c>
      <c r="L277">
        <v>2.7</v>
      </c>
      <c r="M277">
        <f t="shared" ref="M277:M282" si="107">G277/H277</f>
        <v>7.4499999999999993</v>
      </c>
      <c r="Q277" s="92">
        <f t="shared" ref="Q277:Q282" si="108">K277</f>
        <v>2.8618675580692976</v>
      </c>
      <c r="R277" s="92">
        <f t="shared" ref="R277:R282" si="109">Q277/S277</f>
        <v>0.38414329638514066</v>
      </c>
      <c r="S277" s="92">
        <f t="shared" ref="S277:S282" si="110">M277</f>
        <v>7.4499999999999993</v>
      </c>
    </row>
    <row r="278" spans="2:19" x14ac:dyDescent="0.25">
      <c r="B278" t="s">
        <v>598</v>
      </c>
      <c r="C278">
        <v>8</v>
      </c>
      <c r="D278">
        <v>7.9</v>
      </c>
      <c r="E278">
        <f t="shared" ref="E278:E282" si="111">D278-D277</f>
        <v>2.9000000000000004</v>
      </c>
      <c r="F278" t="s">
        <v>491</v>
      </c>
      <c r="G278">
        <v>0.28299999999999997</v>
      </c>
      <c r="H278">
        <v>0.02</v>
      </c>
      <c r="J278">
        <f t="shared" si="105"/>
        <v>4.4316374840892347E-2</v>
      </c>
      <c r="K278">
        <f t="shared" si="106"/>
        <v>4.4316374840892347</v>
      </c>
      <c r="L278">
        <v>4.5</v>
      </c>
      <c r="M278">
        <f t="shared" si="107"/>
        <v>14.149999999999999</v>
      </c>
      <c r="Q278" s="92">
        <f t="shared" si="108"/>
        <v>4.4316374840892347</v>
      </c>
      <c r="R278" s="92">
        <f t="shared" si="109"/>
        <v>0.31318992820418623</v>
      </c>
      <c r="S278" s="92">
        <f t="shared" si="110"/>
        <v>14.149999999999999</v>
      </c>
    </row>
    <row r="279" spans="2:19" x14ac:dyDescent="0.25">
      <c r="B279" t="s">
        <v>599</v>
      </c>
      <c r="C279">
        <v>10</v>
      </c>
      <c r="D279">
        <v>9.8000000000000007</v>
      </c>
      <c r="E279">
        <f t="shared" si="111"/>
        <v>1.9000000000000004</v>
      </c>
      <c r="F279" t="s">
        <v>491</v>
      </c>
      <c r="G279">
        <v>0.53300000000000003</v>
      </c>
      <c r="H279">
        <v>0.02</v>
      </c>
      <c r="J279">
        <f t="shared" si="105"/>
        <v>0.12461862071858332</v>
      </c>
      <c r="K279">
        <f t="shared" si="106"/>
        <v>12.461862071858331</v>
      </c>
      <c r="L279">
        <v>13.2</v>
      </c>
      <c r="M279">
        <f t="shared" si="107"/>
        <v>26.650000000000002</v>
      </c>
      <c r="Q279" s="92">
        <f t="shared" si="108"/>
        <v>12.461862071858331</v>
      </c>
      <c r="R279" s="92">
        <f t="shared" si="109"/>
        <v>0.46761208524796732</v>
      </c>
      <c r="S279" s="92">
        <f t="shared" si="110"/>
        <v>26.650000000000002</v>
      </c>
    </row>
    <row r="280" spans="2:19" x14ac:dyDescent="0.25">
      <c r="B280" t="s">
        <v>600</v>
      </c>
      <c r="C280">
        <v>12</v>
      </c>
      <c r="D280">
        <v>11.7</v>
      </c>
      <c r="E280">
        <f t="shared" si="111"/>
        <v>1.8999999999999986</v>
      </c>
      <c r="F280" t="s">
        <v>491</v>
      </c>
      <c r="G280">
        <v>0.73199999999999998</v>
      </c>
      <c r="H280">
        <v>0.03</v>
      </c>
      <c r="J280">
        <f t="shared" si="105"/>
        <v>0.10023075465215991</v>
      </c>
      <c r="K280">
        <f t="shared" si="106"/>
        <v>10.023075465215992</v>
      </c>
      <c r="L280">
        <v>11.4</v>
      </c>
      <c r="M280">
        <f t="shared" si="107"/>
        <v>24.400000000000002</v>
      </c>
      <c r="Q280" s="92">
        <f t="shared" si="108"/>
        <v>10.023075465215992</v>
      </c>
      <c r="R280" s="92">
        <f t="shared" si="109"/>
        <v>0.4107817813613111</v>
      </c>
      <c r="S280" s="92">
        <f t="shared" si="110"/>
        <v>24.400000000000002</v>
      </c>
    </row>
    <row r="281" spans="2:19" x14ac:dyDescent="0.25">
      <c r="B281" t="s">
        <v>601</v>
      </c>
      <c r="C281">
        <v>14</v>
      </c>
      <c r="D281">
        <v>13.55</v>
      </c>
      <c r="E281">
        <f t="shared" si="111"/>
        <v>1.8500000000000014</v>
      </c>
      <c r="F281" t="s">
        <v>491</v>
      </c>
      <c r="G281">
        <v>0.99099999999999999</v>
      </c>
      <c r="H281">
        <v>0.03</v>
      </c>
      <c r="J281">
        <f t="shared" si="105"/>
        <v>0.13257758507094075</v>
      </c>
      <c r="K281">
        <f t="shared" si="106"/>
        <v>13.257758507094074</v>
      </c>
      <c r="L281">
        <v>15.4</v>
      </c>
      <c r="M281">
        <f t="shared" si="107"/>
        <v>33.033333333333331</v>
      </c>
      <c r="Q281" s="92">
        <f t="shared" si="108"/>
        <v>13.257758507094074</v>
      </c>
      <c r="R281" s="92">
        <f t="shared" si="109"/>
        <v>0.40134485894331207</v>
      </c>
      <c r="S281" s="92">
        <f t="shared" si="110"/>
        <v>33.033333333333331</v>
      </c>
    </row>
    <row r="282" spans="2:19" x14ac:dyDescent="0.25">
      <c r="B282" t="s">
        <v>602</v>
      </c>
      <c r="C282">
        <v>16</v>
      </c>
      <c r="D282">
        <v>15.42</v>
      </c>
      <c r="E282">
        <f t="shared" si="111"/>
        <v>1.8699999999999992</v>
      </c>
      <c r="F282" t="s">
        <v>491</v>
      </c>
      <c r="G282">
        <v>1.246</v>
      </c>
      <c r="H282">
        <v>0.03</v>
      </c>
      <c r="J282">
        <f t="shared" si="105"/>
        <v>0.1291474433343347</v>
      </c>
      <c r="K282">
        <f t="shared" si="106"/>
        <v>12.91474433343347</v>
      </c>
      <c r="L282">
        <v>15.1</v>
      </c>
      <c r="M282">
        <f t="shared" si="107"/>
        <v>41.533333333333331</v>
      </c>
      <c r="Q282" s="92">
        <f t="shared" si="108"/>
        <v>12.91474433343347</v>
      </c>
      <c r="R282" s="92">
        <f t="shared" si="109"/>
        <v>0.31094890048395196</v>
      </c>
      <c r="S282" s="92">
        <f t="shared" si="110"/>
        <v>41.533333333333331</v>
      </c>
    </row>
    <row r="283" spans="2:19" x14ac:dyDescent="0.25">
      <c r="B283" t="s">
        <v>597</v>
      </c>
      <c r="C283">
        <v>0</v>
      </c>
      <c r="D283">
        <v>0.7</v>
      </c>
      <c r="E283">
        <f>D283</f>
        <v>0.7</v>
      </c>
      <c r="F283" t="s">
        <v>493</v>
      </c>
      <c r="G283">
        <v>0.33400000000000002</v>
      </c>
      <c r="H283">
        <v>0.13</v>
      </c>
      <c r="J283" s="102" t="s">
        <v>397</v>
      </c>
      <c r="K283" t="s">
        <v>397</v>
      </c>
      <c r="L283" t="s">
        <v>397</v>
      </c>
      <c r="M283" t="s">
        <v>397</v>
      </c>
      <c r="Q283" s="92" t="s">
        <v>397</v>
      </c>
      <c r="R283" s="92" t="s">
        <v>397</v>
      </c>
      <c r="S283" s="92" t="s">
        <v>397</v>
      </c>
    </row>
    <row r="284" spans="2:19" x14ac:dyDescent="0.25">
      <c r="B284" t="s">
        <v>321</v>
      </c>
      <c r="C284">
        <v>5</v>
      </c>
      <c r="D284">
        <v>5</v>
      </c>
      <c r="E284">
        <f>D284-D283</f>
        <v>4.3</v>
      </c>
      <c r="F284" t="s">
        <v>493</v>
      </c>
      <c r="G284">
        <v>0.34300000000000003</v>
      </c>
      <c r="H284">
        <v>0.12</v>
      </c>
      <c r="J284">
        <f t="shared" ref="J284:J289" si="112">(1+G284-G283)^(1/E284)-1</f>
        <v>2.0858331137321162E-3</v>
      </c>
      <c r="K284">
        <f t="shared" ref="K284:K289" si="113">J284*100</f>
        <v>0.20858331137321162</v>
      </c>
      <c r="L284">
        <v>6.8</v>
      </c>
      <c r="M284">
        <f t="shared" ref="M284:M289" si="114">G284/H284</f>
        <v>2.8583333333333338</v>
      </c>
      <c r="Q284" s="92">
        <f t="shared" ref="Q284:Q289" si="115">K284</f>
        <v>0.20858331137321162</v>
      </c>
      <c r="R284" s="92">
        <f t="shared" ref="R284:R289" si="116">Q284/S284</f>
        <v>7.2973753250103177E-2</v>
      </c>
      <c r="S284" s="92">
        <f t="shared" ref="S284:S289" si="117">M284</f>
        <v>2.8583333333333338</v>
      </c>
    </row>
    <row r="285" spans="2:19" x14ac:dyDescent="0.25">
      <c r="B285" t="s">
        <v>598</v>
      </c>
      <c r="C285">
        <v>8</v>
      </c>
      <c r="D285">
        <v>7.9</v>
      </c>
      <c r="E285">
        <f t="shared" ref="E285:E289" si="118">D285-D284</f>
        <v>2.9000000000000004</v>
      </c>
      <c r="F285" t="s">
        <v>493</v>
      </c>
      <c r="G285">
        <v>0.95799999999999996</v>
      </c>
      <c r="H285">
        <v>0.14000000000000001</v>
      </c>
      <c r="J285">
        <f t="shared" si="112"/>
        <v>0.17973273386022948</v>
      </c>
      <c r="K285">
        <f t="shared" si="113"/>
        <v>17.973273386022946</v>
      </c>
      <c r="L285">
        <v>20.5</v>
      </c>
      <c r="M285">
        <f t="shared" si="114"/>
        <v>6.8428571428571416</v>
      </c>
      <c r="Q285" s="92">
        <f t="shared" si="115"/>
        <v>17.973273386022946</v>
      </c>
      <c r="R285" s="92">
        <f t="shared" si="116"/>
        <v>2.6265743987924979</v>
      </c>
      <c r="S285" s="92">
        <f t="shared" si="117"/>
        <v>6.8428571428571416</v>
      </c>
    </row>
    <row r="286" spans="2:19" x14ac:dyDescent="0.25">
      <c r="B286" t="s">
        <v>599</v>
      </c>
      <c r="C286">
        <v>10</v>
      </c>
      <c r="D286">
        <v>9.8000000000000007</v>
      </c>
      <c r="E286">
        <f t="shared" si="118"/>
        <v>1.9000000000000004</v>
      </c>
      <c r="F286" t="s">
        <v>493</v>
      </c>
      <c r="G286">
        <v>1.504</v>
      </c>
      <c r="H286">
        <v>0.1</v>
      </c>
      <c r="J286">
        <f t="shared" si="112"/>
        <v>0.25771992717677406</v>
      </c>
      <c r="K286">
        <f t="shared" si="113"/>
        <v>25.771992717677406</v>
      </c>
      <c r="L286">
        <v>27.4</v>
      </c>
      <c r="M286">
        <f t="shared" si="114"/>
        <v>15.04</v>
      </c>
      <c r="Q286" s="92">
        <f t="shared" si="115"/>
        <v>25.771992717677406</v>
      </c>
      <c r="R286" s="92">
        <f t="shared" si="116"/>
        <v>1.7135633455902533</v>
      </c>
      <c r="S286" s="92">
        <f t="shared" si="117"/>
        <v>15.04</v>
      </c>
    </row>
    <row r="287" spans="2:19" x14ac:dyDescent="0.25">
      <c r="B287" t="s">
        <v>600</v>
      </c>
      <c r="C287">
        <v>12</v>
      </c>
      <c r="D287">
        <v>11.7</v>
      </c>
      <c r="E287">
        <f t="shared" si="118"/>
        <v>1.8999999999999986</v>
      </c>
      <c r="F287" t="s">
        <v>493</v>
      </c>
      <c r="G287">
        <v>1.8420000000000001</v>
      </c>
      <c r="H287">
        <v>0.15</v>
      </c>
      <c r="J287">
        <f t="shared" si="112"/>
        <v>0.16561693659668308</v>
      </c>
      <c r="K287">
        <f t="shared" si="113"/>
        <v>16.561693659668308</v>
      </c>
      <c r="L287">
        <v>16.899999999999999</v>
      </c>
      <c r="M287">
        <f t="shared" si="114"/>
        <v>12.280000000000001</v>
      </c>
      <c r="Q287" s="92">
        <f t="shared" si="115"/>
        <v>16.561693659668308</v>
      </c>
      <c r="R287" s="92">
        <f t="shared" si="116"/>
        <v>1.3486721221228262</v>
      </c>
      <c r="S287" s="92">
        <f t="shared" si="117"/>
        <v>12.280000000000001</v>
      </c>
    </row>
    <row r="288" spans="2:19" x14ac:dyDescent="0.25">
      <c r="B288" t="s">
        <v>601</v>
      </c>
      <c r="C288">
        <v>14</v>
      </c>
      <c r="D288">
        <v>13.55</v>
      </c>
      <c r="E288">
        <f t="shared" si="118"/>
        <v>1.8500000000000014</v>
      </c>
      <c r="F288" t="s">
        <v>493</v>
      </c>
      <c r="G288">
        <v>2.2930000000000001</v>
      </c>
      <c r="H288">
        <v>0.18</v>
      </c>
      <c r="J288">
        <f t="shared" si="112"/>
        <v>0.22289111751969437</v>
      </c>
      <c r="K288">
        <f t="shared" si="113"/>
        <v>22.289111751969436</v>
      </c>
      <c r="L288">
        <v>22.6</v>
      </c>
      <c r="M288">
        <f t="shared" si="114"/>
        <v>12.738888888888891</v>
      </c>
      <c r="Q288" s="92">
        <f t="shared" si="115"/>
        <v>22.289111751969436</v>
      </c>
      <c r="R288" s="92">
        <f t="shared" si="116"/>
        <v>1.7496904122784553</v>
      </c>
      <c r="S288" s="92">
        <f t="shared" si="117"/>
        <v>12.738888888888891</v>
      </c>
    </row>
    <row r="289" spans="1:19" x14ac:dyDescent="0.25">
      <c r="B289" t="s">
        <v>602</v>
      </c>
      <c r="C289">
        <v>16</v>
      </c>
      <c r="D289">
        <v>15.42</v>
      </c>
      <c r="E289">
        <f t="shared" si="118"/>
        <v>1.8699999999999992</v>
      </c>
      <c r="F289" t="s">
        <v>493</v>
      </c>
      <c r="G289">
        <v>2.9079999999999999</v>
      </c>
      <c r="H289">
        <v>0.28000000000000003</v>
      </c>
      <c r="J289">
        <f t="shared" si="112"/>
        <v>0.2921775956362056</v>
      </c>
      <c r="K289">
        <f t="shared" si="113"/>
        <v>29.217759563620561</v>
      </c>
      <c r="L289">
        <v>30.7</v>
      </c>
      <c r="M289">
        <f t="shared" si="114"/>
        <v>10.385714285714284</v>
      </c>
      <c r="Q289" s="92">
        <f t="shared" si="115"/>
        <v>29.217759563620561</v>
      </c>
      <c r="R289" s="92">
        <f t="shared" si="116"/>
        <v>2.8132643321230253</v>
      </c>
      <c r="S289" s="92">
        <f t="shared" si="117"/>
        <v>10.385714285714284</v>
      </c>
    </row>
    <row r="292" spans="1:19" x14ac:dyDescent="0.25">
      <c r="A292" s="94" t="s">
        <v>611</v>
      </c>
    </row>
    <row r="293" spans="1:19" x14ac:dyDescent="0.25">
      <c r="G293" t="s">
        <v>618</v>
      </c>
    </row>
    <row r="294" spans="1:19" x14ac:dyDescent="0.25">
      <c r="C294" t="s">
        <v>612</v>
      </c>
      <c r="D294" t="s">
        <v>613</v>
      </c>
      <c r="H294" t="s">
        <v>614</v>
      </c>
      <c r="I294" t="s">
        <v>615</v>
      </c>
      <c r="J294" t="s">
        <v>622</v>
      </c>
      <c r="K294" t="s">
        <v>621</v>
      </c>
    </row>
    <row r="295" spans="1:19" x14ac:dyDescent="0.25">
      <c r="C295" t="s">
        <v>616</v>
      </c>
      <c r="D295" t="s">
        <v>614</v>
      </c>
      <c r="E295">
        <v>9065</v>
      </c>
      <c r="G295" t="s">
        <v>531</v>
      </c>
      <c r="H295">
        <v>1</v>
      </c>
      <c r="I295">
        <v>1</v>
      </c>
      <c r="J295">
        <f>H295-H296</f>
        <v>0.10999999999999999</v>
      </c>
      <c r="K295">
        <f>I295-I296</f>
        <v>0.26</v>
      </c>
    </row>
    <row r="296" spans="1:19" x14ac:dyDescent="0.25">
      <c r="C296" t="s">
        <v>617</v>
      </c>
      <c r="D296" t="s">
        <v>614</v>
      </c>
      <c r="E296">
        <v>55135</v>
      </c>
      <c r="G296" t="s">
        <v>619</v>
      </c>
      <c r="H296">
        <v>0.89</v>
      </c>
      <c r="I296">
        <v>0.74</v>
      </c>
      <c r="J296">
        <f t="shared" ref="J296:J297" si="119">H296-H297</f>
        <v>0.52</v>
      </c>
      <c r="K296">
        <f t="shared" ref="K296:K297" si="120">I296-I297</f>
        <v>0.47</v>
      </c>
    </row>
    <row r="297" spans="1:19" x14ac:dyDescent="0.25">
      <c r="C297" t="s">
        <v>616</v>
      </c>
      <c r="D297" t="s">
        <v>615</v>
      </c>
      <c r="E297">
        <v>3135</v>
      </c>
      <c r="G297" t="s">
        <v>620</v>
      </c>
      <c r="H297">
        <v>0.37</v>
      </c>
      <c r="I297">
        <v>0.27</v>
      </c>
      <c r="J297">
        <f t="shared" si="119"/>
        <v>0.31</v>
      </c>
      <c r="K297">
        <f t="shared" si="120"/>
        <v>0.24700000000000003</v>
      </c>
    </row>
    <row r="298" spans="1:19" x14ac:dyDescent="0.25">
      <c r="C298" t="s">
        <v>617</v>
      </c>
      <c r="D298" t="s">
        <v>615</v>
      </c>
      <c r="E298">
        <v>24826</v>
      </c>
      <c r="G298" t="s">
        <v>533</v>
      </c>
      <c r="H298">
        <v>0.06</v>
      </c>
      <c r="I298">
        <v>2.3E-2</v>
      </c>
      <c r="J298">
        <f>H298-H299</f>
        <v>0.06</v>
      </c>
      <c r="K298">
        <f>I298-I299</f>
        <v>2.3E-2</v>
      </c>
    </row>
    <row r="299" spans="1:19" x14ac:dyDescent="0.25">
      <c r="J299">
        <f>SUM(J295:J298)</f>
        <v>1</v>
      </c>
      <c r="K299">
        <f>SUM(K295:K298)</f>
        <v>1</v>
      </c>
    </row>
    <row r="301" spans="1:19" x14ac:dyDescent="0.25">
      <c r="A301" s="94" t="s">
        <v>623</v>
      </c>
    </row>
    <row r="304" spans="1:19" x14ac:dyDescent="0.25">
      <c r="C304" s="95" t="s">
        <v>625</v>
      </c>
    </row>
    <row r="306" spans="3:20" x14ac:dyDescent="0.25">
      <c r="D306" t="s">
        <v>550</v>
      </c>
      <c r="E306" t="s">
        <v>317</v>
      </c>
      <c r="F306" t="s">
        <v>505</v>
      </c>
      <c r="G306" t="s">
        <v>489</v>
      </c>
      <c r="H306" s="91" t="s">
        <v>494</v>
      </c>
      <c r="K306" t="s">
        <v>495</v>
      </c>
      <c r="L306" t="s">
        <v>497</v>
      </c>
      <c r="M306" t="s">
        <v>563</v>
      </c>
      <c r="R306" t="s">
        <v>495</v>
      </c>
      <c r="S306" t="s">
        <v>494</v>
      </c>
      <c r="T306" t="s">
        <v>496</v>
      </c>
    </row>
    <row r="307" spans="3:20" x14ac:dyDescent="0.25">
      <c r="C307" t="s">
        <v>321</v>
      </c>
      <c r="D307">
        <v>5</v>
      </c>
      <c r="E307" t="s">
        <v>94</v>
      </c>
      <c r="F307">
        <v>1988</v>
      </c>
      <c r="G307">
        <v>2.7E-2</v>
      </c>
      <c r="H307">
        <v>4.7E-2</v>
      </c>
      <c r="K307" s="102">
        <f>(1+G307)^(1/D307)-1</f>
        <v>5.3426072862545748E-3</v>
      </c>
      <c r="L307">
        <f t="shared" ref="L307:L309" si="121">K307*100</f>
        <v>0.53426072862545748</v>
      </c>
      <c r="M307">
        <f>G307/H307</f>
        <v>0.57446808510638292</v>
      </c>
      <c r="R307" s="92">
        <f t="shared" ref="R307:R309" si="122">L307</f>
        <v>0.53426072862545748</v>
      </c>
      <c r="S307" s="92">
        <f t="shared" ref="S307:S309" si="123">R307/T307</f>
        <v>0.93000941649616686</v>
      </c>
      <c r="T307" s="92">
        <f>M307</f>
        <v>0.57446808510638292</v>
      </c>
    </row>
    <row r="308" spans="3:20" x14ac:dyDescent="0.25">
      <c r="C308" t="s">
        <v>322</v>
      </c>
      <c r="D308">
        <v>6</v>
      </c>
      <c r="E308" t="s">
        <v>94</v>
      </c>
      <c r="F308">
        <v>1988</v>
      </c>
      <c r="G308">
        <v>0.43</v>
      </c>
      <c r="H308">
        <v>0.10100000000000001</v>
      </c>
      <c r="K308">
        <f>(1+G308-G307)^(1/D308)-1</f>
        <v>5.8058332763509357E-2</v>
      </c>
      <c r="L308">
        <f t="shared" si="121"/>
        <v>5.8058332763509357</v>
      </c>
      <c r="M308">
        <f t="shared" ref="M308:M310" si="124">G308/H308</f>
        <v>4.2574257425742568</v>
      </c>
      <c r="R308" s="92">
        <f t="shared" si="122"/>
        <v>5.8058332763509357</v>
      </c>
      <c r="S308" s="92">
        <f t="shared" si="123"/>
        <v>1.3636957230498712</v>
      </c>
      <c r="T308" s="92">
        <f>M308</f>
        <v>4.2574257425742568</v>
      </c>
    </row>
    <row r="309" spans="3:20" x14ac:dyDescent="0.25">
      <c r="C309" t="s">
        <v>568</v>
      </c>
      <c r="D309">
        <v>5</v>
      </c>
      <c r="E309" t="s">
        <v>94</v>
      </c>
      <c r="F309">
        <v>1988</v>
      </c>
      <c r="G309">
        <v>0.63400000000000001</v>
      </c>
      <c r="H309">
        <v>4.2000000000000003E-2</v>
      </c>
      <c r="K309">
        <f>(1+G309-G308)^(1/D309)-1</f>
        <v>3.7827794135901316E-2</v>
      </c>
      <c r="L309">
        <f t="shared" si="121"/>
        <v>3.7827794135901316</v>
      </c>
      <c r="M309">
        <f t="shared" si="124"/>
        <v>15.095238095238095</v>
      </c>
      <c r="R309" s="92">
        <f t="shared" si="122"/>
        <v>3.7827794135901316</v>
      </c>
      <c r="S309" s="92">
        <f t="shared" si="123"/>
        <v>0.25059421982773744</v>
      </c>
      <c r="T309" s="92">
        <f>M309</f>
        <v>15.095238095238095</v>
      </c>
    </row>
    <row r="310" spans="3:20" x14ac:dyDescent="0.25">
      <c r="C310" t="s">
        <v>321</v>
      </c>
      <c r="D310">
        <v>5</v>
      </c>
      <c r="E310" t="s">
        <v>94</v>
      </c>
      <c r="F310">
        <v>1998</v>
      </c>
      <c r="G310">
        <v>0.153</v>
      </c>
      <c r="H310">
        <v>0.04</v>
      </c>
      <c r="K310" s="102">
        <f t="shared" ref="K310" si="125">(1+G310)^(1/D310)-1</f>
        <v>2.8882691843426622E-2</v>
      </c>
      <c r="L310">
        <f t="shared" ref="L310:L324" si="126">K310*100</f>
        <v>2.8882691843426622</v>
      </c>
      <c r="M310">
        <f t="shared" si="124"/>
        <v>3.8249999999999997</v>
      </c>
      <c r="R310" s="92">
        <f t="shared" ref="R310:R324" si="127">L310</f>
        <v>2.8882691843426622</v>
      </c>
      <c r="S310" s="92">
        <f t="shared" ref="S310:S324" si="128">R310/T310</f>
        <v>0.75510305473010786</v>
      </c>
      <c r="T310" s="92">
        <f t="shared" ref="T310:T324" si="129">M310</f>
        <v>3.8249999999999997</v>
      </c>
    </row>
    <row r="311" spans="3:20" x14ac:dyDescent="0.25">
      <c r="C311" t="s">
        <v>322</v>
      </c>
      <c r="D311">
        <v>6</v>
      </c>
      <c r="E311" t="s">
        <v>94</v>
      </c>
      <c r="F311">
        <v>1998</v>
      </c>
      <c r="G311">
        <v>0.501</v>
      </c>
      <c r="H311">
        <v>9.8000000000000004E-2</v>
      </c>
      <c r="K311">
        <f t="shared" ref="K311:K312" si="130">(1+G311-G310)^(1/D311)-1</f>
        <v>5.1029684358929073E-2</v>
      </c>
      <c r="L311">
        <f t="shared" si="126"/>
        <v>5.1029684358929073</v>
      </c>
      <c r="M311">
        <f t="shared" ref="M311:M324" si="131">G311/H311</f>
        <v>5.1122448979591839</v>
      </c>
      <c r="R311" s="92">
        <f t="shared" si="127"/>
        <v>5.1029684358929073</v>
      </c>
      <c r="S311" s="92">
        <f t="shared" si="128"/>
        <v>0.99818544254990993</v>
      </c>
      <c r="T311" s="92">
        <f t="shared" si="129"/>
        <v>5.1122448979591839</v>
      </c>
    </row>
    <row r="312" spans="3:20" x14ac:dyDescent="0.25">
      <c r="C312" t="s">
        <v>568</v>
      </c>
      <c r="D312">
        <v>5</v>
      </c>
      <c r="E312" t="s">
        <v>94</v>
      </c>
      <c r="F312">
        <v>1998</v>
      </c>
      <c r="G312">
        <v>0.64</v>
      </c>
      <c r="H312">
        <v>3.9E-2</v>
      </c>
      <c r="K312">
        <f t="shared" si="130"/>
        <v>2.6371879666879705E-2</v>
      </c>
      <c r="L312">
        <f t="shared" si="126"/>
        <v>2.6371879666879705</v>
      </c>
      <c r="M312">
        <f t="shared" si="131"/>
        <v>16.410256410256412</v>
      </c>
      <c r="R312" s="92">
        <f t="shared" si="127"/>
        <v>2.6371879666879705</v>
      </c>
      <c r="S312" s="92">
        <f t="shared" si="128"/>
        <v>0.1607036417200482</v>
      </c>
      <c r="T312" s="92">
        <f t="shared" si="129"/>
        <v>16.410256410256412</v>
      </c>
    </row>
    <row r="313" spans="3:20" x14ac:dyDescent="0.25">
      <c r="C313" t="s">
        <v>321</v>
      </c>
      <c r="D313">
        <v>5</v>
      </c>
      <c r="E313" t="s">
        <v>94</v>
      </c>
      <c r="F313">
        <v>2006</v>
      </c>
      <c r="G313">
        <v>7.0000000000000007E-2</v>
      </c>
      <c r="H313">
        <v>4.1000000000000002E-2</v>
      </c>
      <c r="K313" s="102">
        <f t="shared" ref="K313" si="132">(1+G313)^(1/D313)-1</f>
        <v>1.3623697910505994E-2</v>
      </c>
      <c r="L313">
        <f t="shared" si="126"/>
        <v>1.3623697910505994</v>
      </c>
      <c r="M313">
        <f t="shared" si="131"/>
        <v>1.7073170731707319</v>
      </c>
      <c r="R313" s="92">
        <f t="shared" si="127"/>
        <v>1.3623697910505994</v>
      </c>
      <c r="S313" s="92">
        <f t="shared" si="128"/>
        <v>0.79795944904392246</v>
      </c>
      <c r="T313" s="92">
        <f t="shared" si="129"/>
        <v>1.7073170731707319</v>
      </c>
    </row>
    <row r="314" spans="3:20" x14ac:dyDescent="0.25">
      <c r="C314" t="s">
        <v>322</v>
      </c>
      <c r="D314">
        <v>6</v>
      </c>
      <c r="E314" t="s">
        <v>94</v>
      </c>
      <c r="F314">
        <v>2006</v>
      </c>
      <c r="G314">
        <v>0.38</v>
      </c>
      <c r="H314">
        <v>0.127</v>
      </c>
      <c r="K314">
        <f t="shared" ref="K314:K315" si="133">(1+G314-G313)^(1/D314)-1</f>
        <v>4.6032590966232689E-2</v>
      </c>
      <c r="L314">
        <f t="shared" si="126"/>
        <v>4.6032590966232689</v>
      </c>
      <c r="M314">
        <f t="shared" si="131"/>
        <v>2.9921259842519685</v>
      </c>
      <c r="R314" s="92">
        <f t="shared" si="127"/>
        <v>4.6032590966232689</v>
      </c>
      <c r="S314" s="92">
        <f t="shared" si="128"/>
        <v>1.5384576454504082</v>
      </c>
      <c r="T314" s="92">
        <f t="shared" si="129"/>
        <v>2.9921259842519685</v>
      </c>
    </row>
    <row r="315" spans="3:20" x14ac:dyDescent="0.25">
      <c r="C315" t="s">
        <v>568</v>
      </c>
      <c r="D315">
        <v>5</v>
      </c>
      <c r="E315" t="s">
        <v>94</v>
      </c>
      <c r="F315">
        <v>2006</v>
      </c>
      <c r="G315">
        <v>0.72299999999999998</v>
      </c>
      <c r="H315">
        <v>3.9E-2</v>
      </c>
      <c r="K315">
        <f t="shared" si="133"/>
        <v>6.0755280859349448E-2</v>
      </c>
      <c r="L315">
        <f t="shared" si="126"/>
        <v>6.0755280859349448</v>
      </c>
      <c r="M315">
        <f t="shared" si="131"/>
        <v>18.538461538461537</v>
      </c>
      <c r="R315" s="92">
        <f t="shared" si="127"/>
        <v>6.0755280859349448</v>
      </c>
      <c r="S315" s="92">
        <f t="shared" si="128"/>
        <v>0.32772558139898045</v>
      </c>
      <c r="T315" s="92">
        <f t="shared" si="129"/>
        <v>18.538461538461537</v>
      </c>
    </row>
    <row r="316" spans="3:20" x14ac:dyDescent="0.25">
      <c r="C316" t="s">
        <v>321</v>
      </c>
      <c r="D316">
        <v>5</v>
      </c>
      <c r="E316" t="s">
        <v>152</v>
      </c>
      <c r="F316">
        <v>1987</v>
      </c>
      <c r="G316">
        <v>0.107</v>
      </c>
      <c r="H316">
        <v>6.0999999999999999E-2</v>
      </c>
      <c r="K316" s="102">
        <f t="shared" ref="K316" si="134">(1+G316)^(1/D316)-1</f>
        <v>2.0538807778703427E-2</v>
      </c>
      <c r="L316">
        <f t="shared" si="126"/>
        <v>2.0538807778703427</v>
      </c>
      <c r="M316">
        <f t="shared" si="131"/>
        <v>1.7540983606557377</v>
      </c>
      <c r="R316" s="92">
        <f t="shared" si="127"/>
        <v>2.0538807778703427</v>
      </c>
      <c r="S316" s="92">
        <f t="shared" si="128"/>
        <v>1.1709039948606628</v>
      </c>
      <c r="T316" s="92">
        <f t="shared" si="129"/>
        <v>1.7540983606557377</v>
      </c>
    </row>
    <row r="317" spans="3:20" x14ac:dyDescent="0.25">
      <c r="C317" t="s">
        <v>322</v>
      </c>
      <c r="D317">
        <v>6</v>
      </c>
      <c r="E317" t="s">
        <v>152</v>
      </c>
      <c r="F317">
        <v>1987</v>
      </c>
      <c r="G317">
        <v>0.68200000000000005</v>
      </c>
      <c r="H317">
        <v>8.2000000000000003E-2</v>
      </c>
      <c r="K317">
        <f t="shared" ref="K317:K318" si="135">(1+G317-G316)^(1/D317)-1</f>
        <v>7.8648870451029085E-2</v>
      </c>
      <c r="L317">
        <f t="shared" si="126"/>
        <v>7.8648870451029085</v>
      </c>
      <c r="M317">
        <f t="shared" si="131"/>
        <v>8.3170731707317067</v>
      </c>
      <c r="R317" s="92">
        <f t="shared" si="127"/>
        <v>7.8648870451029085</v>
      </c>
      <c r="S317" s="92">
        <f t="shared" si="128"/>
        <v>0.9456315802029891</v>
      </c>
      <c r="T317" s="92">
        <f t="shared" si="129"/>
        <v>8.3170731707317067</v>
      </c>
    </row>
    <row r="318" spans="3:20" x14ac:dyDescent="0.25">
      <c r="C318" t="s">
        <v>568</v>
      </c>
      <c r="D318">
        <v>5</v>
      </c>
      <c r="E318" t="s">
        <v>152</v>
      </c>
      <c r="F318">
        <v>1987</v>
      </c>
      <c r="G318">
        <v>1.274</v>
      </c>
      <c r="H318">
        <v>0.13200000000000001</v>
      </c>
      <c r="K318">
        <f t="shared" si="135"/>
        <v>9.7459779027204041E-2</v>
      </c>
      <c r="L318">
        <f t="shared" si="126"/>
        <v>9.745977902720405</v>
      </c>
      <c r="M318">
        <f t="shared" si="131"/>
        <v>9.6515151515151505</v>
      </c>
      <c r="R318" s="92">
        <f t="shared" si="127"/>
        <v>9.745977902720405</v>
      </c>
      <c r="S318" s="92">
        <f t="shared" si="128"/>
        <v>1.0097873494184408</v>
      </c>
      <c r="T318" s="92">
        <f t="shared" si="129"/>
        <v>9.6515151515151505</v>
      </c>
    </row>
    <row r="319" spans="3:20" x14ac:dyDescent="0.25">
      <c r="C319" t="s">
        <v>321</v>
      </c>
      <c r="D319">
        <v>5</v>
      </c>
      <c r="E319" t="s">
        <v>152</v>
      </c>
      <c r="F319">
        <v>2001</v>
      </c>
      <c r="G319">
        <v>0.253</v>
      </c>
      <c r="H319">
        <v>5.8000000000000003E-2</v>
      </c>
      <c r="K319" s="102">
        <f t="shared" ref="K319" si="136">(1+G319)^(1/D319)-1</f>
        <v>4.6140978438483859E-2</v>
      </c>
      <c r="L319">
        <f t="shared" si="126"/>
        <v>4.6140978438483859</v>
      </c>
      <c r="M319">
        <f t="shared" si="131"/>
        <v>4.3620689655172411</v>
      </c>
      <c r="R319" s="92">
        <f t="shared" si="127"/>
        <v>4.6140978438483859</v>
      </c>
      <c r="S319" s="92">
        <f t="shared" si="128"/>
        <v>1.0577773713170213</v>
      </c>
      <c r="T319" s="92">
        <f t="shared" si="129"/>
        <v>4.3620689655172411</v>
      </c>
    </row>
    <row r="320" spans="3:20" x14ac:dyDescent="0.25">
      <c r="C320" t="s">
        <v>322</v>
      </c>
      <c r="D320">
        <v>6</v>
      </c>
      <c r="E320" t="s">
        <v>152</v>
      </c>
      <c r="F320">
        <v>2001</v>
      </c>
      <c r="G320">
        <v>0.71</v>
      </c>
      <c r="H320">
        <v>6.5000000000000002E-2</v>
      </c>
      <c r="K320">
        <f t="shared" ref="K320:K321" si="137">(1+G320-G319)^(1/D320)-1</f>
        <v>6.4739236902311426E-2</v>
      </c>
      <c r="L320">
        <f t="shared" si="126"/>
        <v>6.4739236902311426</v>
      </c>
      <c r="M320">
        <f t="shared" si="131"/>
        <v>10.923076923076922</v>
      </c>
      <c r="R320" s="92">
        <f t="shared" si="127"/>
        <v>6.4739236902311426</v>
      </c>
      <c r="S320" s="92">
        <f t="shared" si="128"/>
        <v>0.59268315473947086</v>
      </c>
      <c r="T320" s="92">
        <f t="shared" si="129"/>
        <v>10.923076923076922</v>
      </c>
    </row>
    <row r="321" spans="2:20" x14ac:dyDescent="0.25">
      <c r="C321" t="s">
        <v>568</v>
      </c>
      <c r="D321">
        <v>5</v>
      </c>
      <c r="E321" t="s">
        <v>152</v>
      </c>
      <c r="F321">
        <v>2001</v>
      </c>
      <c r="G321">
        <v>1.2130000000000001</v>
      </c>
      <c r="H321">
        <v>0.13200000000000001</v>
      </c>
      <c r="K321">
        <f t="shared" si="137"/>
        <v>8.4905213291065929E-2</v>
      </c>
      <c r="L321">
        <f t="shared" si="126"/>
        <v>8.490521329106592</v>
      </c>
      <c r="M321">
        <f t="shared" si="131"/>
        <v>9.1893939393939394</v>
      </c>
      <c r="R321" s="92">
        <f t="shared" si="127"/>
        <v>8.490521329106592</v>
      </c>
      <c r="S321" s="92">
        <f t="shared" si="128"/>
        <v>0.92394791050459202</v>
      </c>
      <c r="T321" s="92">
        <f t="shared" si="129"/>
        <v>9.1893939393939394</v>
      </c>
    </row>
    <row r="322" spans="2:20" x14ac:dyDescent="0.25">
      <c r="C322" t="s">
        <v>321</v>
      </c>
      <c r="D322">
        <v>5</v>
      </c>
      <c r="E322" t="s">
        <v>152</v>
      </c>
      <c r="F322">
        <v>2006</v>
      </c>
      <c r="G322">
        <v>0.157</v>
      </c>
      <c r="H322">
        <v>2.8000000000000001E-2</v>
      </c>
      <c r="K322" s="102">
        <f t="shared" ref="K322" si="138">(1+G322)^(1/D322)-1</f>
        <v>2.9595585437330874E-2</v>
      </c>
      <c r="L322">
        <f t="shared" si="126"/>
        <v>2.9595585437330874</v>
      </c>
      <c r="M322">
        <f t="shared" si="131"/>
        <v>5.6071428571428568</v>
      </c>
      <c r="R322" s="92">
        <f t="shared" si="127"/>
        <v>2.9595585437330874</v>
      </c>
      <c r="S322" s="92">
        <f t="shared" si="128"/>
        <v>0.52781935811800285</v>
      </c>
      <c r="T322" s="92">
        <f t="shared" si="129"/>
        <v>5.6071428571428568</v>
      </c>
    </row>
    <row r="323" spans="2:20" x14ac:dyDescent="0.25">
      <c r="C323" t="s">
        <v>322</v>
      </c>
      <c r="D323">
        <v>6</v>
      </c>
      <c r="E323" t="s">
        <v>152</v>
      </c>
      <c r="F323">
        <v>2006</v>
      </c>
      <c r="G323">
        <v>0.57299999999999995</v>
      </c>
      <c r="H323">
        <v>3.2000000000000001E-2</v>
      </c>
      <c r="K323">
        <f t="shared" ref="K323:K324" si="139">(1+G323-G322)^(1/D323)-1</f>
        <v>5.9686029727814338E-2</v>
      </c>
      <c r="L323">
        <f t="shared" si="126"/>
        <v>5.9686029727814338</v>
      </c>
      <c r="M323">
        <f t="shared" si="131"/>
        <v>17.906249999999996</v>
      </c>
      <c r="R323" s="92">
        <f t="shared" si="127"/>
        <v>5.9686029727814338</v>
      </c>
      <c r="S323" s="92">
        <f t="shared" si="128"/>
        <v>0.3333251223891901</v>
      </c>
      <c r="T323" s="92">
        <f t="shared" si="129"/>
        <v>17.906249999999996</v>
      </c>
    </row>
    <row r="324" spans="2:20" x14ac:dyDescent="0.25">
      <c r="C324" t="s">
        <v>568</v>
      </c>
      <c r="D324">
        <v>5</v>
      </c>
      <c r="E324" t="s">
        <v>152</v>
      </c>
      <c r="F324">
        <v>2006</v>
      </c>
      <c r="G324">
        <v>1.0880000000000001</v>
      </c>
      <c r="H324">
        <v>3.5999999999999997E-2</v>
      </c>
      <c r="K324">
        <f t="shared" si="139"/>
        <v>8.6632090658934402E-2</v>
      </c>
      <c r="L324">
        <f t="shared" si="126"/>
        <v>8.6632090658934402</v>
      </c>
      <c r="M324">
        <f t="shared" si="131"/>
        <v>30.222222222222225</v>
      </c>
      <c r="R324" s="92">
        <f t="shared" si="127"/>
        <v>8.6632090658934402</v>
      </c>
      <c r="S324" s="92">
        <f t="shared" si="128"/>
        <v>0.28665029997441527</v>
      </c>
      <c r="T324" s="92">
        <f t="shared" si="129"/>
        <v>30.222222222222225</v>
      </c>
    </row>
    <row r="327" spans="2:20" x14ac:dyDescent="0.25">
      <c r="B327" s="95" t="s">
        <v>638</v>
      </c>
    </row>
    <row r="329" spans="2:20" x14ac:dyDescent="0.25">
      <c r="B329" s="25"/>
      <c r="C329" s="106" t="s">
        <v>639</v>
      </c>
      <c r="D329" t="s">
        <v>94</v>
      </c>
      <c r="E329" t="s">
        <v>94</v>
      </c>
      <c r="F329" t="s">
        <v>94</v>
      </c>
      <c r="G329" t="s">
        <v>152</v>
      </c>
      <c r="H329" t="s">
        <v>152</v>
      </c>
      <c r="I329" t="s">
        <v>152</v>
      </c>
      <c r="J329" t="s">
        <v>285</v>
      </c>
      <c r="K329" t="s">
        <v>285</v>
      </c>
      <c r="L329" t="s">
        <v>285</v>
      </c>
      <c r="N329" t="s">
        <v>643</v>
      </c>
    </row>
    <row r="330" spans="2:20" x14ac:dyDescent="0.25">
      <c r="B330" s="105"/>
      <c r="C330" s="107" t="s">
        <v>640</v>
      </c>
      <c r="D330" s="104">
        <v>1988</v>
      </c>
      <c r="E330" s="104">
        <v>1998</v>
      </c>
      <c r="F330" s="104">
        <v>2006</v>
      </c>
      <c r="G330" s="104">
        <v>1987</v>
      </c>
      <c r="H330" s="104">
        <v>2001</v>
      </c>
      <c r="I330" s="104">
        <v>2006</v>
      </c>
      <c r="J330" s="104">
        <v>1988</v>
      </c>
      <c r="K330" s="104">
        <v>1994</v>
      </c>
      <c r="L330" s="104">
        <v>2002</v>
      </c>
      <c r="N330" t="s">
        <v>646</v>
      </c>
      <c r="O330" t="s">
        <v>321</v>
      </c>
      <c r="P330" t="s">
        <v>322</v>
      </c>
      <c r="Q330" t="s">
        <v>323</v>
      </c>
      <c r="S330" t="s">
        <v>644</v>
      </c>
    </row>
    <row r="331" spans="2:20" x14ac:dyDescent="0.25">
      <c r="B331" s="25" t="s">
        <v>509</v>
      </c>
      <c r="C331" s="106" t="s">
        <v>626</v>
      </c>
      <c r="D331">
        <v>17.559999999999999</v>
      </c>
      <c r="E331">
        <v>10.93</v>
      </c>
      <c r="F331">
        <v>9.0500000000000007</v>
      </c>
      <c r="G331">
        <v>17.29</v>
      </c>
      <c r="H331">
        <v>4.6900000000000004</v>
      </c>
      <c r="I331">
        <v>5.88</v>
      </c>
      <c r="J331">
        <v>4.82</v>
      </c>
      <c r="K331">
        <v>1.97</v>
      </c>
      <c r="L331">
        <v>1.35</v>
      </c>
      <c r="N331" s="92">
        <v>0.3407</v>
      </c>
      <c r="O331" s="92">
        <v>7.7300000000000008E-2</v>
      </c>
      <c r="P331" s="92">
        <v>0.35670000000000002</v>
      </c>
      <c r="Q331" s="92">
        <v>0.2253</v>
      </c>
      <c r="S331" s="92">
        <v>0.63229999999999997</v>
      </c>
    </row>
    <row r="332" spans="2:20" x14ac:dyDescent="0.25">
      <c r="B332" s="25"/>
      <c r="C332" s="106" t="s">
        <v>635</v>
      </c>
      <c r="D332">
        <v>16.510000000000002</v>
      </c>
      <c r="E332">
        <v>8.33</v>
      </c>
      <c r="F332">
        <v>4.92</v>
      </c>
      <c r="G332">
        <v>11.44</v>
      </c>
      <c r="H332">
        <v>6.47</v>
      </c>
      <c r="I332">
        <v>4.28</v>
      </c>
      <c r="J332">
        <v>5.36</v>
      </c>
      <c r="K332">
        <v>2.2999999999999998</v>
      </c>
      <c r="L332">
        <v>2.15</v>
      </c>
      <c r="N332" s="92">
        <v>0.19259999999999999</v>
      </c>
      <c r="O332" s="92">
        <v>0.11460000000000001</v>
      </c>
      <c r="P332" s="92">
        <v>0.44299999999999995</v>
      </c>
      <c r="Q332" s="92">
        <v>0.24989999999999998</v>
      </c>
      <c r="S332" s="92">
        <v>0.55189999999999995</v>
      </c>
    </row>
    <row r="333" spans="2:20" x14ac:dyDescent="0.25">
      <c r="B333" s="25"/>
      <c r="C333" s="106" t="s">
        <v>518</v>
      </c>
      <c r="D333">
        <v>7.73</v>
      </c>
      <c r="E333">
        <v>11.46</v>
      </c>
      <c r="F333">
        <v>9.8699999999999992</v>
      </c>
      <c r="G333">
        <v>25.64</v>
      </c>
      <c r="H333">
        <v>20.399999999999999</v>
      </c>
      <c r="I333">
        <v>22.16</v>
      </c>
      <c r="J333">
        <v>53.22</v>
      </c>
      <c r="K333">
        <v>50.72</v>
      </c>
      <c r="L333">
        <v>44.45</v>
      </c>
      <c r="N333" s="92">
        <v>0.13970000000000002</v>
      </c>
      <c r="O333" s="92">
        <v>9.8699999999999996E-2</v>
      </c>
      <c r="P333" s="92">
        <v>0.48859999999999998</v>
      </c>
      <c r="Q333" s="92">
        <v>0.27300000000000002</v>
      </c>
      <c r="S333" s="92">
        <v>0.43890000000000001</v>
      </c>
    </row>
    <row r="334" spans="2:20" x14ac:dyDescent="0.25">
      <c r="B334" s="25"/>
      <c r="C334" s="106" t="s">
        <v>634</v>
      </c>
      <c r="D334">
        <v>6.32</v>
      </c>
      <c r="E334">
        <v>6.81</v>
      </c>
      <c r="F334">
        <v>5.56</v>
      </c>
      <c r="G334">
        <v>15.17</v>
      </c>
      <c r="H334">
        <v>19.47</v>
      </c>
      <c r="I334">
        <v>19.66</v>
      </c>
      <c r="J334">
        <v>10.25</v>
      </c>
      <c r="K334">
        <v>12.61</v>
      </c>
      <c r="L334">
        <v>13.35</v>
      </c>
      <c r="N334" s="92">
        <v>0.28729999999999994</v>
      </c>
      <c r="O334" s="92">
        <v>0.25640000000000002</v>
      </c>
      <c r="P334" s="92">
        <v>0.43579999999999997</v>
      </c>
      <c r="Q334" s="92">
        <v>2.06E-2</v>
      </c>
      <c r="S334" s="92">
        <v>0.66709999999999992</v>
      </c>
    </row>
    <row r="335" spans="2:20" x14ac:dyDescent="0.25">
      <c r="B335" s="25"/>
      <c r="C335" s="106" t="s">
        <v>633</v>
      </c>
      <c r="D335">
        <v>2.52</v>
      </c>
      <c r="E335">
        <v>1.18</v>
      </c>
      <c r="F335">
        <v>0.92</v>
      </c>
      <c r="G335">
        <v>19.41</v>
      </c>
      <c r="H335">
        <v>18.95</v>
      </c>
      <c r="I335">
        <v>19.059999999999999</v>
      </c>
      <c r="J335">
        <v>9.65</v>
      </c>
      <c r="K335">
        <v>16.87</v>
      </c>
      <c r="L335">
        <v>16.47</v>
      </c>
      <c r="N335" s="92">
        <v>0.1116</v>
      </c>
      <c r="O335" s="92">
        <v>0.20399999999999999</v>
      </c>
      <c r="P335" s="92">
        <v>0.62340000000000007</v>
      </c>
      <c r="Q335" s="92">
        <v>6.0999999999999999E-2</v>
      </c>
      <c r="S335" s="92">
        <v>0.49</v>
      </c>
    </row>
    <row r="336" spans="2:20" x14ac:dyDescent="0.25">
      <c r="B336" s="25"/>
      <c r="C336" s="106" t="s">
        <v>636</v>
      </c>
      <c r="D336">
        <v>20.38</v>
      </c>
      <c r="E336">
        <v>26.9</v>
      </c>
      <c r="F336">
        <v>34.99</v>
      </c>
      <c r="G336">
        <v>7.65</v>
      </c>
      <c r="H336">
        <v>20.12</v>
      </c>
      <c r="I336">
        <v>9.9</v>
      </c>
      <c r="J336">
        <v>6.46</v>
      </c>
      <c r="K336">
        <v>4.0199999999999996</v>
      </c>
      <c r="L336">
        <v>8.07</v>
      </c>
      <c r="N336" s="92">
        <v>0.1016</v>
      </c>
      <c r="O336" s="92">
        <v>0.22159999999999999</v>
      </c>
      <c r="P336" s="92">
        <v>0.54919999999999991</v>
      </c>
      <c r="Q336" s="92">
        <v>0.12759999999999999</v>
      </c>
      <c r="S336" s="92">
        <v>0.35070000000000001</v>
      </c>
    </row>
    <row r="337" spans="2:20" x14ac:dyDescent="0.25">
      <c r="B337" s="25"/>
      <c r="C337" s="106" t="s">
        <v>637</v>
      </c>
      <c r="D337">
        <v>6.45</v>
      </c>
      <c r="E337">
        <v>9.41</v>
      </c>
      <c r="F337">
        <v>7.39</v>
      </c>
      <c r="G337">
        <v>1.35</v>
      </c>
      <c r="H337">
        <v>3.8</v>
      </c>
      <c r="I337">
        <v>6.3</v>
      </c>
      <c r="J337">
        <v>0</v>
      </c>
      <c r="K337">
        <v>0</v>
      </c>
      <c r="L337">
        <v>0</v>
      </c>
      <c r="N337" s="92">
        <v>0.1018</v>
      </c>
      <c r="O337" s="92">
        <v>0.53220000000000001</v>
      </c>
      <c r="P337" s="92">
        <v>0.2636</v>
      </c>
      <c r="Q337" s="92">
        <v>0.1024</v>
      </c>
      <c r="S337" s="92">
        <v>0.22370000000000001</v>
      </c>
    </row>
    <row r="338" spans="2:20" x14ac:dyDescent="0.25">
      <c r="B338" s="105"/>
      <c r="C338" s="107" t="s">
        <v>632</v>
      </c>
      <c r="D338" s="104">
        <v>22.53</v>
      </c>
      <c r="E338" s="104">
        <v>24.99</v>
      </c>
      <c r="F338" s="104">
        <v>27.3</v>
      </c>
      <c r="G338" s="104">
        <v>2.06</v>
      </c>
      <c r="H338" s="104">
        <v>6.1</v>
      </c>
      <c r="I338" s="104">
        <v>12.76</v>
      </c>
      <c r="J338" s="104">
        <v>10.24</v>
      </c>
      <c r="K338" s="104">
        <v>11.52</v>
      </c>
      <c r="L338" s="104">
        <v>14.15</v>
      </c>
      <c r="N338" s="92">
        <v>4.2699999999999995E-2</v>
      </c>
      <c r="O338" s="92">
        <v>0.50719999999999998</v>
      </c>
      <c r="P338" s="92">
        <v>0.33500000000000002</v>
      </c>
      <c r="Q338" s="92">
        <v>0.1152</v>
      </c>
      <c r="S338" s="92">
        <v>0.1943</v>
      </c>
    </row>
    <row r="339" spans="2:20" x14ac:dyDescent="0.25">
      <c r="B339" s="25" t="s">
        <v>641</v>
      </c>
      <c r="C339" s="106" t="s">
        <v>642</v>
      </c>
      <c r="D339">
        <f>SUM(D331:D332)/100</f>
        <v>0.3407</v>
      </c>
      <c r="E339">
        <f t="shared" ref="E339:K339" si="140">SUM(E331:E332)/100</f>
        <v>0.19259999999999999</v>
      </c>
      <c r="F339">
        <f t="shared" si="140"/>
        <v>0.13970000000000002</v>
      </c>
      <c r="G339">
        <f t="shared" si="140"/>
        <v>0.28729999999999994</v>
      </c>
      <c r="H339">
        <f t="shared" si="140"/>
        <v>0.1116</v>
      </c>
      <c r="I339">
        <f t="shared" si="140"/>
        <v>0.1016</v>
      </c>
      <c r="J339">
        <f t="shared" si="140"/>
        <v>0.1018</v>
      </c>
      <c r="K339">
        <f t="shared" si="140"/>
        <v>4.2699999999999995E-2</v>
      </c>
      <c r="L339">
        <f>SUM(L331:L332)/100</f>
        <v>3.5000000000000003E-2</v>
      </c>
      <c r="N339" s="92">
        <v>3.5000000000000003E-2</v>
      </c>
      <c r="O339" s="92">
        <v>0.44450000000000001</v>
      </c>
      <c r="P339" s="92">
        <v>0.37890000000000001</v>
      </c>
      <c r="Q339" s="92">
        <v>0.14150000000000001</v>
      </c>
      <c r="S339" s="92">
        <v>0.27929999999999999</v>
      </c>
    </row>
    <row r="340" spans="2:20" x14ac:dyDescent="0.25">
      <c r="B340" s="25"/>
      <c r="C340" s="106" t="s">
        <v>518</v>
      </c>
      <c r="D340">
        <f>D333/100</f>
        <v>7.7300000000000008E-2</v>
      </c>
      <c r="E340">
        <f t="shared" ref="E340:L340" si="141">E333/100</f>
        <v>0.11460000000000001</v>
      </c>
      <c r="F340">
        <f t="shared" si="141"/>
        <v>9.8699999999999996E-2</v>
      </c>
      <c r="G340">
        <f t="shared" si="141"/>
        <v>0.25640000000000002</v>
      </c>
      <c r="H340">
        <f t="shared" si="141"/>
        <v>0.20399999999999999</v>
      </c>
      <c r="I340">
        <f t="shared" si="141"/>
        <v>0.22159999999999999</v>
      </c>
      <c r="J340">
        <f t="shared" si="141"/>
        <v>0.53220000000000001</v>
      </c>
      <c r="K340">
        <f t="shared" si="141"/>
        <v>0.50719999999999998</v>
      </c>
      <c r="L340">
        <f t="shared" si="141"/>
        <v>0.44450000000000001</v>
      </c>
    </row>
    <row r="341" spans="2:20" x14ac:dyDescent="0.25">
      <c r="B341" s="25"/>
      <c r="C341" s="106" t="s">
        <v>620</v>
      </c>
      <c r="D341">
        <f>SUM(D334:D337)/100</f>
        <v>0.35670000000000002</v>
      </c>
      <c r="E341">
        <f t="shared" ref="E341:L341" si="142">SUM(E334:E337)/100</f>
        <v>0.44299999999999995</v>
      </c>
      <c r="F341">
        <f t="shared" si="142"/>
        <v>0.48859999999999998</v>
      </c>
      <c r="G341">
        <f t="shared" si="142"/>
        <v>0.43579999999999997</v>
      </c>
      <c r="H341">
        <f t="shared" si="142"/>
        <v>0.62340000000000007</v>
      </c>
      <c r="I341">
        <f t="shared" si="142"/>
        <v>0.54919999999999991</v>
      </c>
      <c r="J341">
        <f t="shared" si="142"/>
        <v>0.2636</v>
      </c>
      <c r="K341">
        <f t="shared" si="142"/>
        <v>0.33500000000000002</v>
      </c>
      <c r="L341">
        <f t="shared" si="142"/>
        <v>0.37890000000000001</v>
      </c>
    </row>
    <row r="342" spans="2:20" x14ac:dyDescent="0.25">
      <c r="B342" s="105"/>
      <c r="C342" s="107" t="s">
        <v>533</v>
      </c>
      <c r="D342" s="104">
        <f>D338/100</f>
        <v>0.2253</v>
      </c>
      <c r="E342" s="104">
        <f t="shared" ref="E342:L342" si="143">E338/100</f>
        <v>0.24989999999999998</v>
      </c>
      <c r="F342" s="104">
        <f t="shared" si="143"/>
        <v>0.27300000000000002</v>
      </c>
      <c r="G342" s="104">
        <f t="shared" si="143"/>
        <v>2.06E-2</v>
      </c>
      <c r="H342" s="104">
        <f t="shared" si="143"/>
        <v>6.0999999999999999E-2</v>
      </c>
      <c r="I342" s="104">
        <f t="shared" si="143"/>
        <v>0.12759999999999999</v>
      </c>
      <c r="J342" s="104">
        <f t="shared" si="143"/>
        <v>0.1024</v>
      </c>
      <c r="K342" s="104">
        <f t="shared" si="143"/>
        <v>0.1152</v>
      </c>
      <c r="L342" s="104">
        <f t="shared" si="143"/>
        <v>0.14150000000000001</v>
      </c>
    </row>
    <row r="343" spans="2:20" ht="15.75" thickBot="1" x14ac:dyDescent="0.3">
      <c r="B343" s="108"/>
      <c r="C343" s="109" t="s">
        <v>594</v>
      </c>
      <c r="D343" s="110">
        <f>SUM(D339:D342)</f>
        <v>1</v>
      </c>
      <c r="E343" s="110">
        <f t="shared" ref="E343:L343" si="144">SUM(E339:E342)</f>
        <v>1.0001</v>
      </c>
      <c r="F343" s="110">
        <f t="shared" si="144"/>
        <v>1</v>
      </c>
      <c r="G343" s="110">
        <f t="shared" si="144"/>
        <v>1.0001</v>
      </c>
      <c r="H343" s="110">
        <f t="shared" si="144"/>
        <v>1</v>
      </c>
      <c r="I343" s="110">
        <f t="shared" si="144"/>
        <v>0.99999999999999978</v>
      </c>
      <c r="J343" s="110">
        <f t="shared" si="144"/>
        <v>1</v>
      </c>
      <c r="K343" s="110">
        <f t="shared" si="144"/>
        <v>1.0001</v>
      </c>
      <c r="L343" s="110">
        <f t="shared" si="144"/>
        <v>0.99990000000000001</v>
      </c>
    </row>
    <row r="344" spans="2:20" x14ac:dyDescent="0.25">
      <c r="B344" s="25" t="s">
        <v>509</v>
      </c>
      <c r="C344" s="106" t="s">
        <v>645</v>
      </c>
      <c r="D344">
        <v>63.23</v>
      </c>
      <c r="E344">
        <v>55.19</v>
      </c>
      <c r="F344">
        <v>43.89</v>
      </c>
      <c r="G344">
        <v>66.709999999999994</v>
      </c>
      <c r="H344">
        <v>49</v>
      </c>
      <c r="I344">
        <v>35.07</v>
      </c>
      <c r="J344">
        <v>22.37</v>
      </c>
      <c r="K344">
        <v>19.43</v>
      </c>
      <c r="L344">
        <v>27.93</v>
      </c>
    </row>
    <row r="345" spans="2:20" x14ac:dyDescent="0.25">
      <c r="B345" s="25"/>
      <c r="C345" s="106" t="s">
        <v>644</v>
      </c>
      <c r="D345">
        <v>0.63229999999999997</v>
      </c>
      <c r="E345">
        <v>0.55189999999999995</v>
      </c>
      <c r="F345">
        <v>0.43890000000000001</v>
      </c>
      <c r="G345">
        <v>0.66709999999999992</v>
      </c>
      <c r="H345">
        <v>0.49</v>
      </c>
      <c r="I345">
        <v>0.35070000000000001</v>
      </c>
      <c r="J345">
        <v>0.22370000000000001</v>
      </c>
      <c r="K345">
        <v>0.1943</v>
      </c>
      <c r="L345">
        <v>0.27929999999999999</v>
      </c>
    </row>
    <row r="346" spans="2:20" x14ac:dyDescent="0.25">
      <c r="B346" s="25"/>
      <c r="C346" s="106"/>
    </row>
    <row r="348" spans="2:20" x14ac:dyDescent="0.25">
      <c r="B348" s="95" t="s">
        <v>653</v>
      </c>
    </row>
    <row r="350" spans="2:20" x14ac:dyDescent="0.25">
      <c r="B350" t="s">
        <v>652</v>
      </c>
      <c r="D350">
        <v>1988</v>
      </c>
      <c r="I350">
        <v>1998</v>
      </c>
      <c r="N350">
        <v>2006</v>
      </c>
    </row>
    <row r="351" spans="2:20" x14ac:dyDescent="0.25">
      <c r="D351" t="s">
        <v>647</v>
      </c>
      <c r="E351" t="s">
        <v>648</v>
      </c>
      <c r="F351" t="s">
        <v>649</v>
      </c>
      <c r="G351" t="s">
        <v>650</v>
      </c>
      <c r="H351" t="s">
        <v>651</v>
      </c>
      <c r="I351" t="s">
        <v>647</v>
      </c>
      <c r="J351" t="s">
        <v>648</v>
      </c>
      <c r="K351" t="s">
        <v>649</v>
      </c>
      <c r="L351" t="s">
        <v>650</v>
      </c>
      <c r="M351" t="s">
        <v>651</v>
      </c>
      <c r="N351" t="s">
        <v>647</v>
      </c>
      <c r="O351" t="s">
        <v>648</v>
      </c>
      <c r="P351" t="s">
        <v>649</v>
      </c>
      <c r="Q351" t="s">
        <v>650</v>
      </c>
      <c r="R351" t="s">
        <v>651</v>
      </c>
    </row>
    <row r="352" spans="2:20" x14ac:dyDescent="0.25">
      <c r="C352" t="s">
        <v>626</v>
      </c>
      <c r="D352">
        <v>31.04</v>
      </c>
      <c r="E352">
        <v>9.85</v>
      </c>
      <c r="F352">
        <f>SUM(D352:E352)</f>
        <v>40.89</v>
      </c>
      <c r="G352">
        <f>D352/F352</f>
        <v>0.7591098067987283</v>
      </c>
      <c r="H352">
        <f>E352/F352</f>
        <v>0.2408901932012717</v>
      </c>
      <c r="I352">
        <v>18.440000000000001</v>
      </c>
      <c r="J352">
        <v>4.9000000000000004</v>
      </c>
      <c r="K352">
        <f>SUM(I352:J352)</f>
        <v>23.340000000000003</v>
      </c>
      <c r="L352">
        <f>I352/K352</f>
        <v>0.79005998286203938</v>
      </c>
      <c r="M352">
        <f>J352/K352</f>
        <v>0.20994001713796057</v>
      </c>
      <c r="N352">
        <v>13.01</v>
      </c>
      <c r="O352">
        <v>4.1100000000000003</v>
      </c>
      <c r="P352">
        <f>SUM(N352:O352)</f>
        <v>17.12</v>
      </c>
      <c r="Q352">
        <f>N352/P352</f>
        <v>0.75992990654205606</v>
      </c>
      <c r="R352">
        <f>O352/P352</f>
        <v>0.24007009345794392</v>
      </c>
      <c r="T352" t="s">
        <v>656</v>
      </c>
    </row>
    <row r="353" spans="2:21" x14ac:dyDescent="0.25">
      <c r="C353" t="s">
        <v>627</v>
      </c>
      <c r="D353">
        <v>19.3</v>
      </c>
      <c r="E353">
        <v>14.83</v>
      </c>
      <c r="F353">
        <f t="shared" ref="F353:F359" si="145">SUM(D353:E353)</f>
        <v>34.130000000000003</v>
      </c>
      <c r="G353">
        <f t="shared" ref="G353:G359" si="146">D353/F353</f>
        <v>0.56548491063580431</v>
      </c>
      <c r="H353">
        <f t="shared" ref="H353:H359" si="147">E353/F353</f>
        <v>0.43451508936419569</v>
      </c>
      <c r="I353">
        <v>10.87</v>
      </c>
      <c r="J353">
        <v>6.33</v>
      </c>
      <c r="K353">
        <f t="shared" ref="K353:K359" si="148">SUM(I353:J353)</f>
        <v>17.2</v>
      </c>
      <c r="L353">
        <f t="shared" ref="L353:L359" si="149">I353/K353</f>
        <v>0.63197674418604655</v>
      </c>
      <c r="M353">
        <f t="shared" ref="M353:M359" si="150">J353/K353</f>
        <v>0.36802325581395351</v>
      </c>
      <c r="N353">
        <v>6.23</v>
      </c>
      <c r="O353">
        <v>3.42</v>
      </c>
      <c r="P353">
        <f t="shared" ref="P353:P359" si="151">SUM(N353:O353)</f>
        <v>9.65</v>
      </c>
      <c r="Q353">
        <f t="shared" ref="Q353:Q359" si="152">N353/P353</f>
        <v>0.64559585492227978</v>
      </c>
      <c r="R353">
        <f t="shared" ref="R353:R359" si="153">O353/P353</f>
        <v>0.35440414507772017</v>
      </c>
      <c r="T353" t="s">
        <v>658</v>
      </c>
      <c r="U353" t="s">
        <v>657</v>
      </c>
    </row>
    <row r="354" spans="2:21" x14ac:dyDescent="0.25">
      <c r="C354" t="s">
        <v>518</v>
      </c>
      <c r="D354">
        <v>9.06</v>
      </c>
      <c r="E354">
        <v>7.02</v>
      </c>
      <c r="F354">
        <f t="shared" si="145"/>
        <v>16.079999999999998</v>
      </c>
      <c r="G354">
        <f t="shared" si="146"/>
        <v>0.56343283582089565</v>
      </c>
      <c r="H354">
        <f t="shared" si="147"/>
        <v>0.43656716417910452</v>
      </c>
      <c r="I354">
        <v>15.81</v>
      </c>
      <c r="J354">
        <v>8.02</v>
      </c>
      <c r="K354">
        <f t="shared" si="148"/>
        <v>23.83</v>
      </c>
      <c r="L354">
        <f t="shared" si="149"/>
        <v>0.66344943348720109</v>
      </c>
      <c r="M354">
        <f t="shared" si="150"/>
        <v>0.33655056651279902</v>
      </c>
      <c r="N354">
        <v>13.32</v>
      </c>
      <c r="O354">
        <v>5.51</v>
      </c>
      <c r="P354">
        <f t="shared" si="151"/>
        <v>18.829999999999998</v>
      </c>
      <c r="Q354">
        <f t="shared" si="152"/>
        <v>0.7073818374933617</v>
      </c>
      <c r="R354">
        <f t="shared" si="153"/>
        <v>0.29261816250663836</v>
      </c>
      <c r="T354">
        <v>0.51586901563501386</v>
      </c>
      <c r="U354">
        <v>0.48413098436498614</v>
      </c>
    </row>
    <row r="355" spans="2:21" x14ac:dyDescent="0.25">
      <c r="C355" t="s">
        <v>628</v>
      </c>
      <c r="D355">
        <v>6.54</v>
      </c>
      <c r="E355">
        <v>6.15</v>
      </c>
      <c r="F355">
        <f t="shared" si="145"/>
        <v>12.690000000000001</v>
      </c>
      <c r="G355">
        <f t="shared" si="146"/>
        <v>0.51536643026004725</v>
      </c>
      <c r="H355">
        <f t="shared" si="147"/>
        <v>0.4846335697399527</v>
      </c>
      <c r="I355">
        <v>8.4499999999999993</v>
      </c>
      <c r="J355">
        <v>5.53</v>
      </c>
      <c r="K355">
        <f t="shared" si="148"/>
        <v>13.98</v>
      </c>
      <c r="L355">
        <f t="shared" si="149"/>
        <v>0.60443490701001423</v>
      </c>
      <c r="M355">
        <f t="shared" si="150"/>
        <v>0.39556509298998571</v>
      </c>
      <c r="N355">
        <v>6.48</v>
      </c>
      <c r="O355">
        <v>4.43</v>
      </c>
      <c r="P355">
        <f t="shared" si="151"/>
        <v>10.91</v>
      </c>
      <c r="Q355">
        <f t="shared" si="152"/>
        <v>0.59395050412465633</v>
      </c>
      <c r="R355">
        <f t="shared" si="153"/>
        <v>0.40604949587534367</v>
      </c>
      <c r="T355">
        <v>0.46650659646909842</v>
      </c>
      <c r="U355">
        <v>0.53349340353090169</v>
      </c>
    </row>
    <row r="356" spans="2:21" x14ac:dyDescent="0.25">
      <c r="C356" t="s">
        <v>629</v>
      </c>
      <c r="D356">
        <v>2.0099999999999998</v>
      </c>
      <c r="E356">
        <v>2.83</v>
      </c>
      <c r="F356">
        <f t="shared" si="145"/>
        <v>4.84</v>
      </c>
      <c r="G356">
        <f t="shared" si="146"/>
        <v>0.41528925619834706</v>
      </c>
      <c r="H356">
        <f t="shared" si="147"/>
        <v>0.58471074380165289</v>
      </c>
      <c r="I356">
        <v>1.21</v>
      </c>
      <c r="J356">
        <v>1.1599999999999999</v>
      </c>
      <c r="K356">
        <f t="shared" si="148"/>
        <v>2.37</v>
      </c>
      <c r="L356">
        <f t="shared" si="149"/>
        <v>0.51054852320675104</v>
      </c>
      <c r="M356">
        <f t="shared" si="150"/>
        <v>0.48945147679324891</v>
      </c>
      <c r="N356">
        <v>1.0900000000000001</v>
      </c>
      <c r="O356">
        <v>0.7</v>
      </c>
      <c r="P356">
        <f t="shared" si="151"/>
        <v>1.79</v>
      </c>
      <c r="Q356">
        <f t="shared" si="152"/>
        <v>0.6089385474860336</v>
      </c>
      <c r="R356">
        <f t="shared" si="153"/>
        <v>0.39106145251396646</v>
      </c>
      <c r="T356">
        <v>0.43550776972755101</v>
      </c>
      <c r="U356">
        <v>0.56449223027244899</v>
      </c>
    </row>
    <row r="357" spans="2:21" x14ac:dyDescent="0.25">
      <c r="C357" t="s">
        <v>630</v>
      </c>
      <c r="D357">
        <v>15.94</v>
      </c>
      <c r="E357">
        <v>22.73</v>
      </c>
      <c r="F357">
        <f t="shared" si="145"/>
        <v>38.67</v>
      </c>
      <c r="G357">
        <f t="shared" si="146"/>
        <v>0.41220584432376517</v>
      </c>
      <c r="H357">
        <f t="shared" si="147"/>
        <v>0.58779415567623483</v>
      </c>
      <c r="I357">
        <v>25.69</v>
      </c>
      <c r="J357">
        <v>27.63</v>
      </c>
      <c r="K357">
        <f t="shared" si="148"/>
        <v>53.32</v>
      </c>
      <c r="L357">
        <f t="shared" si="149"/>
        <v>0.48180795198799703</v>
      </c>
      <c r="M357">
        <f t="shared" si="150"/>
        <v>0.51819204801200303</v>
      </c>
      <c r="N357">
        <v>35.65</v>
      </c>
      <c r="O357">
        <v>33.93</v>
      </c>
      <c r="P357">
        <f t="shared" si="151"/>
        <v>69.58</v>
      </c>
      <c r="Q357">
        <f t="shared" si="152"/>
        <v>0.51235987352687551</v>
      </c>
      <c r="R357">
        <f t="shared" si="153"/>
        <v>0.48764012647312449</v>
      </c>
      <c r="T357">
        <v>0.62153235807182938</v>
      </c>
      <c r="U357">
        <v>0.37846764192817062</v>
      </c>
    </row>
    <row r="358" spans="2:21" x14ac:dyDescent="0.25">
      <c r="C358" t="s">
        <v>631</v>
      </c>
      <c r="D358">
        <v>4.1900000000000004</v>
      </c>
      <c r="E358">
        <v>7.8</v>
      </c>
      <c r="F358">
        <f t="shared" si="145"/>
        <v>11.99</v>
      </c>
      <c r="G358">
        <f t="shared" si="146"/>
        <v>0.34945788156797336</v>
      </c>
      <c r="H358">
        <f t="shared" si="147"/>
        <v>0.65054211843202669</v>
      </c>
      <c r="I358">
        <v>5.16</v>
      </c>
      <c r="J358">
        <v>12.92</v>
      </c>
      <c r="K358">
        <f t="shared" si="148"/>
        <v>18.079999999999998</v>
      </c>
      <c r="L358">
        <f t="shared" si="149"/>
        <v>0.28539823008849563</v>
      </c>
      <c r="M358">
        <f t="shared" si="150"/>
        <v>0.71460176991150448</v>
      </c>
      <c r="N358">
        <v>5.45</v>
      </c>
      <c r="O358">
        <v>9.7799999999999994</v>
      </c>
      <c r="P358">
        <f t="shared" si="151"/>
        <v>15.23</v>
      </c>
      <c r="Q358">
        <f t="shared" si="152"/>
        <v>0.35784635587655944</v>
      </c>
      <c r="R358">
        <f t="shared" si="153"/>
        <v>0.64215364412344056</v>
      </c>
      <c r="T358">
        <v>0.51158818833382491</v>
      </c>
      <c r="U358">
        <v>0.48841181166617514</v>
      </c>
    </row>
    <row r="359" spans="2:21" x14ac:dyDescent="0.25">
      <c r="C359" t="s">
        <v>632</v>
      </c>
      <c r="D359">
        <v>11.91</v>
      </c>
      <c r="E359">
        <v>28.78</v>
      </c>
      <c r="F359">
        <f t="shared" si="145"/>
        <v>40.69</v>
      </c>
      <c r="G359">
        <f t="shared" si="146"/>
        <v>0.29270090931432785</v>
      </c>
      <c r="H359">
        <f t="shared" si="147"/>
        <v>0.7072990906856722</v>
      </c>
      <c r="I359">
        <v>14.38</v>
      </c>
      <c r="J359">
        <v>33.51</v>
      </c>
      <c r="K359">
        <f t="shared" si="148"/>
        <v>47.89</v>
      </c>
      <c r="L359">
        <f t="shared" si="149"/>
        <v>0.30027145541866779</v>
      </c>
      <c r="M359">
        <f t="shared" si="150"/>
        <v>0.69972854458133216</v>
      </c>
      <c r="N359">
        <v>18.77</v>
      </c>
      <c r="O359">
        <v>38.119999999999997</v>
      </c>
      <c r="P359">
        <f t="shared" si="151"/>
        <v>56.89</v>
      </c>
      <c r="Q359">
        <f t="shared" si="152"/>
        <v>0.32993496220776936</v>
      </c>
      <c r="R359">
        <f t="shared" si="153"/>
        <v>0.67006503779223059</v>
      </c>
      <c r="T359">
        <v>0.46264810380035254</v>
      </c>
      <c r="U359">
        <v>0.53735189619964752</v>
      </c>
    </row>
    <row r="360" spans="2:21" x14ac:dyDescent="0.25">
      <c r="G360" s="92">
        <f>AVERAGE(G352:G359)</f>
        <v>0.48413098436498614</v>
      </c>
      <c r="H360" s="92">
        <f>AVERAGE(H352:H359)</f>
        <v>0.51586901563501386</v>
      </c>
      <c r="L360" s="92">
        <f>AVERAGE(L352:L359)</f>
        <v>0.53349340353090169</v>
      </c>
      <c r="M360" s="92">
        <f>AVERAGE(M352:M359)</f>
        <v>0.46650659646909842</v>
      </c>
      <c r="Q360" s="92">
        <f>AVERAGE(Q352:Q359)</f>
        <v>0.56449223027244899</v>
      </c>
      <c r="R360" s="92">
        <f>AVERAGE(R352:R359)</f>
        <v>0.43550776972755101</v>
      </c>
      <c r="T360">
        <v>0.48948427725124305</v>
      </c>
      <c r="U360">
        <v>0.51051572274875689</v>
      </c>
    </row>
    <row r="361" spans="2:21" x14ac:dyDescent="0.25">
      <c r="B361" t="s">
        <v>654</v>
      </c>
      <c r="T361">
        <v>0.43074865236748022</v>
      </c>
      <c r="U361">
        <v>0.56925134763251983</v>
      </c>
    </row>
    <row r="362" spans="2:21" x14ac:dyDescent="0.25">
      <c r="D362">
        <v>1987</v>
      </c>
      <c r="I362">
        <v>2001</v>
      </c>
      <c r="N362">
        <v>2006</v>
      </c>
      <c r="T362">
        <v>0.4185962674287485</v>
      </c>
      <c r="U362">
        <v>0.58140373257125155</v>
      </c>
    </row>
    <row r="363" spans="2:21" x14ac:dyDescent="0.25">
      <c r="D363" t="s">
        <v>647</v>
      </c>
      <c r="E363" t="s">
        <v>648</v>
      </c>
      <c r="F363" t="s">
        <v>649</v>
      </c>
      <c r="G363" t="s">
        <v>650</v>
      </c>
      <c r="H363" t="s">
        <v>651</v>
      </c>
      <c r="I363" t="s">
        <v>647</v>
      </c>
      <c r="J363" t="s">
        <v>648</v>
      </c>
      <c r="K363" t="s">
        <v>649</v>
      </c>
      <c r="L363" t="s">
        <v>650</v>
      </c>
      <c r="M363" t="s">
        <v>651</v>
      </c>
      <c r="N363" t="s">
        <v>647</v>
      </c>
      <c r="O363" t="s">
        <v>648</v>
      </c>
      <c r="P363" t="s">
        <v>649</v>
      </c>
      <c r="Q363" t="s">
        <v>650</v>
      </c>
      <c r="R363" t="s">
        <v>651</v>
      </c>
    </row>
    <row r="364" spans="2:21" x14ac:dyDescent="0.25">
      <c r="C364" t="s">
        <v>626</v>
      </c>
      <c r="D364">
        <v>33.590000000000003</v>
      </c>
      <c r="E364">
        <v>9.15</v>
      </c>
      <c r="F364">
        <f>SUM(D364:E364)</f>
        <v>42.74</v>
      </c>
      <c r="G364">
        <f>D364/F364</f>
        <v>0.78591483387927008</v>
      </c>
      <c r="H364">
        <f>E364/F364</f>
        <v>0.21408516612073</v>
      </c>
      <c r="I364">
        <v>7.18</v>
      </c>
      <c r="J364">
        <v>1.94</v>
      </c>
      <c r="K364">
        <f>SUM(I364:J364)</f>
        <v>9.1199999999999992</v>
      </c>
      <c r="L364">
        <f>I364/K364</f>
        <v>0.78728070175438603</v>
      </c>
      <c r="M364">
        <f>J364/K364</f>
        <v>0.21271929824561406</v>
      </c>
      <c r="N364">
        <v>8.36</v>
      </c>
      <c r="O364">
        <v>1.3</v>
      </c>
      <c r="P364">
        <f>SUM(N364:O364)</f>
        <v>9.66</v>
      </c>
      <c r="Q364">
        <f>N364/P364</f>
        <v>0.86542443064182184</v>
      </c>
      <c r="R364">
        <f>O364/P364</f>
        <v>0.13457556935817805</v>
      </c>
    </row>
    <row r="365" spans="2:21" x14ac:dyDescent="0.25">
      <c r="C365" t="s">
        <v>627</v>
      </c>
      <c r="D365">
        <v>14.29</v>
      </c>
      <c r="E365">
        <v>10.02</v>
      </c>
      <c r="F365">
        <f t="shared" ref="F365:F371" si="154">SUM(D365:E365)</f>
        <v>24.31</v>
      </c>
      <c r="G365">
        <f t="shared" ref="G365:G371" si="155">D365/F365</f>
        <v>0.58782394076511724</v>
      </c>
      <c r="H365">
        <f t="shared" ref="H365:H371" si="156">E365/F365</f>
        <v>0.41217605923488276</v>
      </c>
      <c r="I365">
        <v>9.7899999999999991</v>
      </c>
      <c r="J365">
        <v>3.01</v>
      </c>
      <c r="K365">
        <f t="shared" ref="K365:K371" si="157">SUM(I365:J365)</f>
        <v>12.799999999999999</v>
      </c>
      <c r="L365">
        <f t="shared" ref="L365:L371" si="158">I365/K365</f>
        <v>0.76484375000000004</v>
      </c>
      <c r="M365">
        <f t="shared" ref="M365:M371" si="159">J365/K365</f>
        <v>0.23515625000000001</v>
      </c>
      <c r="N365">
        <v>6.02</v>
      </c>
      <c r="O365">
        <v>1.07</v>
      </c>
      <c r="P365">
        <f t="shared" ref="P365:P371" si="160">SUM(N365:O365)</f>
        <v>7.09</v>
      </c>
      <c r="Q365">
        <f t="shared" ref="Q365:Q371" si="161">N365/P365</f>
        <v>0.84908321579689694</v>
      </c>
      <c r="R365">
        <f t="shared" ref="R365:R371" si="162">O365/P365</f>
        <v>0.15091678420310298</v>
      </c>
    </row>
    <row r="366" spans="2:21" x14ac:dyDescent="0.25">
      <c r="C366" t="s">
        <v>518</v>
      </c>
      <c r="D366">
        <v>25.29</v>
      </c>
      <c r="E366">
        <v>25.82</v>
      </c>
      <c r="F366">
        <f t="shared" si="154"/>
        <v>51.11</v>
      </c>
      <c r="G366">
        <f t="shared" si="155"/>
        <v>0.49481510467618861</v>
      </c>
      <c r="H366">
        <f t="shared" si="156"/>
        <v>0.50518489532381139</v>
      </c>
      <c r="I366">
        <v>28.64</v>
      </c>
      <c r="J366">
        <v>11.46</v>
      </c>
      <c r="K366">
        <f t="shared" si="157"/>
        <v>40.1</v>
      </c>
      <c r="L366">
        <f t="shared" si="158"/>
        <v>0.71421446384039899</v>
      </c>
      <c r="M366">
        <f t="shared" si="159"/>
        <v>0.28578553615960101</v>
      </c>
      <c r="N366">
        <v>27.74</v>
      </c>
      <c r="O366">
        <v>11.82</v>
      </c>
      <c r="P366">
        <f t="shared" si="160"/>
        <v>39.56</v>
      </c>
      <c r="Q366">
        <f t="shared" si="161"/>
        <v>0.7012133468149645</v>
      </c>
      <c r="R366">
        <f t="shared" si="162"/>
        <v>0.29878665318503539</v>
      </c>
    </row>
    <row r="367" spans="2:21" x14ac:dyDescent="0.25">
      <c r="C367" t="s">
        <v>628</v>
      </c>
      <c r="D367">
        <v>9.85</v>
      </c>
      <c r="E367">
        <v>17.82</v>
      </c>
      <c r="F367">
        <f t="shared" si="154"/>
        <v>27.67</v>
      </c>
      <c r="G367">
        <f t="shared" si="155"/>
        <v>0.35598120708348391</v>
      </c>
      <c r="H367">
        <f t="shared" si="156"/>
        <v>0.64401879291651609</v>
      </c>
      <c r="I367">
        <v>22.85</v>
      </c>
      <c r="J367">
        <v>16.41</v>
      </c>
      <c r="K367">
        <f t="shared" si="157"/>
        <v>39.260000000000005</v>
      </c>
      <c r="L367">
        <f t="shared" si="158"/>
        <v>0.58201732042791643</v>
      </c>
      <c r="M367">
        <f t="shared" si="159"/>
        <v>0.41798267957208352</v>
      </c>
      <c r="N367">
        <v>24.01</v>
      </c>
      <c r="O367">
        <v>11.6</v>
      </c>
      <c r="P367">
        <f t="shared" si="160"/>
        <v>35.61</v>
      </c>
      <c r="Q367">
        <f t="shared" si="161"/>
        <v>0.67424880651502395</v>
      </c>
      <c r="R367">
        <f t="shared" si="162"/>
        <v>0.32575119348497611</v>
      </c>
    </row>
    <row r="368" spans="2:21" x14ac:dyDescent="0.25">
      <c r="C368" t="s">
        <v>629</v>
      </c>
      <c r="D368">
        <v>11.78</v>
      </c>
      <c r="E368">
        <v>23.22</v>
      </c>
      <c r="F368">
        <f t="shared" si="154"/>
        <v>35</v>
      </c>
      <c r="G368">
        <f t="shared" si="155"/>
        <v>0.33657142857142858</v>
      </c>
      <c r="H368">
        <f t="shared" si="156"/>
        <v>0.66342857142857137</v>
      </c>
      <c r="I368">
        <v>14.74</v>
      </c>
      <c r="J368">
        <v>22.91</v>
      </c>
      <c r="K368">
        <f t="shared" si="157"/>
        <v>37.65</v>
      </c>
      <c r="L368">
        <f t="shared" si="158"/>
        <v>0.39150066401062417</v>
      </c>
      <c r="M368">
        <f t="shared" si="159"/>
        <v>0.60849933598937589</v>
      </c>
      <c r="N368">
        <v>16.559999999999999</v>
      </c>
      <c r="O368">
        <v>23.69</v>
      </c>
      <c r="P368">
        <f t="shared" si="160"/>
        <v>40.25</v>
      </c>
      <c r="Q368">
        <f t="shared" si="161"/>
        <v>0.41142857142857142</v>
      </c>
      <c r="R368">
        <f t="shared" si="162"/>
        <v>0.58857142857142863</v>
      </c>
    </row>
    <row r="369" spans="2:18" x14ac:dyDescent="0.25">
      <c r="C369" t="s">
        <v>630</v>
      </c>
      <c r="D369">
        <v>4.83</v>
      </c>
      <c r="E369">
        <v>9.06</v>
      </c>
      <c r="F369">
        <f t="shared" si="154"/>
        <v>13.89</v>
      </c>
      <c r="G369">
        <f t="shared" si="155"/>
        <v>0.34773218142548595</v>
      </c>
      <c r="H369">
        <f t="shared" si="156"/>
        <v>0.6522678185745141</v>
      </c>
      <c r="I369">
        <v>13.15</v>
      </c>
      <c r="J369">
        <v>27.57</v>
      </c>
      <c r="K369">
        <f t="shared" si="157"/>
        <v>40.72</v>
      </c>
      <c r="L369">
        <f t="shared" si="158"/>
        <v>0.32293713163064836</v>
      </c>
      <c r="M369">
        <f t="shared" si="159"/>
        <v>0.6770628683693517</v>
      </c>
      <c r="N369">
        <v>9.82</v>
      </c>
      <c r="O369">
        <v>10.06</v>
      </c>
      <c r="P369">
        <f t="shared" si="160"/>
        <v>19.880000000000003</v>
      </c>
      <c r="Q369">
        <f t="shared" si="161"/>
        <v>0.49396378269617702</v>
      </c>
      <c r="R369">
        <f t="shared" si="162"/>
        <v>0.50603621730382287</v>
      </c>
    </row>
    <row r="370" spans="2:18" x14ac:dyDescent="0.25">
      <c r="C370" t="s">
        <v>631</v>
      </c>
      <c r="E370">
        <v>2.02</v>
      </c>
      <c r="F370">
        <f t="shared" si="154"/>
        <v>2.02</v>
      </c>
      <c r="G370">
        <f t="shared" si="155"/>
        <v>0</v>
      </c>
      <c r="H370">
        <f t="shared" si="156"/>
        <v>1</v>
      </c>
      <c r="I370">
        <v>1.1200000000000001</v>
      </c>
      <c r="J370">
        <v>6.7</v>
      </c>
      <c r="K370">
        <f t="shared" si="157"/>
        <v>7.82</v>
      </c>
      <c r="L370">
        <f t="shared" si="158"/>
        <v>0.14322250639386191</v>
      </c>
      <c r="M370">
        <f t="shared" si="159"/>
        <v>0.85677749360613809</v>
      </c>
      <c r="N370">
        <v>2.2200000000000002</v>
      </c>
      <c r="O370">
        <v>13.85</v>
      </c>
      <c r="P370">
        <f t="shared" si="160"/>
        <v>16.07</v>
      </c>
      <c r="Q370">
        <f t="shared" si="161"/>
        <v>0.13814561294337274</v>
      </c>
      <c r="R370">
        <f t="shared" si="162"/>
        <v>0.8618543870566272</v>
      </c>
    </row>
    <row r="371" spans="2:18" x14ac:dyDescent="0.25">
      <c r="C371" t="s">
        <v>632</v>
      </c>
      <c r="D371">
        <v>0.39</v>
      </c>
      <c r="E371">
        <v>2.89</v>
      </c>
      <c r="F371">
        <f t="shared" si="154"/>
        <v>3.2800000000000002</v>
      </c>
      <c r="G371">
        <f t="shared" si="155"/>
        <v>0.11890243902439024</v>
      </c>
      <c r="H371">
        <f t="shared" si="156"/>
        <v>0.88109756097560976</v>
      </c>
      <c r="I371">
        <v>2.52</v>
      </c>
      <c r="J371">
        <v>10</v>
      </c>
      <c r="K371">
        <f t="shared" si="157"/>
        <v>12.52</v>
      </c>
      <c r="L371">
        <f t="shared" si="158"/>
        <v>0.2012779552715655</v>
      </c>
      <c r="M371">
        <f t="shared" si="159"/>
        <v>0.79872204472843455</v>
      </c>
      <c r="N371">
        <v>5.27</v>
      </c>
      <c r="O371">
        <v>26.61</v>
      </c>
      <c r="P371">
        <f t="shared" si="160"/>
        <v>31.88</v>
      </c>
      <c r="Q371">
        <f t="shared" si="161"/>
        <v>0.1653074027603513</v>
      </c>
      <c r="R371">
        <f t="shared" si="162"/>
        <v>0.83469259723964873</v>
      </c>
    </row>
    <row r="372" spans="2:18" x14ac:dyDescent="0.25">
      <c r="G372" s="92">
        <f>AVERAGE(G364:G371)</f>
        <v>0.37846764192817062</v>
      </c>
      <c r="H372" s="92">
        <f>AVERAGE(H364:H371)</f>
        <v>0.62153235807182938</v>
      </c>
      <c r="L372" s="92">
        <f>AVERAGE(L364:L371)</f>
        <v>0.48841181166617514</v>
      </c>
      <c r="M372" s="92">
        <f>AVERAGE(M364:M371)</f>
        <v>0.51158818833382491</v>
      </c>
      <c r="Q372" s="92">
        <f>AVERAGE(Q364:Q371)</f>
        <v>0.53735189619964752</v>
      </c>
      <c r="R372" s="92">
        <f>AVERAGE(R364:R371)</f>
        <v>0.46264810380035254</v>
      </c>
    </row>
    <row r="374" spans="2:18" x14ac:dyDescent="0.25">
      <c r="B374" t="s">
        <v>655</v>
      </c>
      <c r="D374">
        <v>1988</v>
      </c>
      <c r="I374">
        <v>1994</v>
      </c>
      <c r="N374">
        <v>2002</v>
      </c>
    </row>
    <row r="375" spans="2:18" x14ac:dyDescent="0.25">
      <c r="D375" t="s">
        <v>647</v>
      </c>
      <c r="E375" t="s">
        <v>648</v>
      </c>
      <c r="F375" t="s">
        <v>649</v>
      </c>
      <c r="G375" t="s">
        <v>650</v>
      </c>
      <c r="H375" t="s">
        <v>651</v>
      </c>
      <c r="I375" t="s">
        <v>647</v>
      </c>
      <c r="J375" t="s">
        <v>648</v>
      </c>
      <c r="K375" t="s">
        <v>649</v>
      </c>
      <c r="L375" t="s">
        <v>650</v>
      </c>
      <c r="M375" t="s">
        <v>651</v>
      </c>
      <c r="N375" t="s">
        <v>647</v>
      </c>
      <c r="O375" t="s">
        <v>648</v>
      </c>
      <c r="P375" t="s">
        <v>649</v>
      </c>
      <c r="Q375" t="s">
        <v>650</v>
      </c>
      <c r="R375" t="s">
        <v>651</v>
      </c>
    </row>
    <row r="376" spans="2:18" x14ac:dyDescent="0.25">
      <c r="C376" t="s">
        <v>626</v>
      </c>
      <c r="D376">
        <v>5.97</v>
      </c>
      <c r="E376">
        <v>0.84</v>
      </c>
      <c r="F376">
        <f>SUM(D376:E376)</f>
        <v>6.81</v>
      </c>
      <c r="G376">
        <f>D376/F376</f>
        <v>0.87665198237885467</v>
      </c>
      <c r="H376">
        <f>E376/F376</f>
        <v>0.12334801762114538</v>
      </c>
      <c r="I376">
        <v>2.37</v>
      </c>
      <c r="J376">
        <v>0.28000000000000003</v>
      </c>
      <c r="K376">
        <f>SUM(I376:J376)</f>
        <v>2.6500000000000004</v>
      </c>
      <c r="L376">
        <f>I376/K376</f>
        <v>0.89433962264150935</v>
      </c>
      <c r="M376">
        <f>J376/K376</f>
        <v>0.10566037735849056</v>
      </c>
      <c r="N376">
        <v>1.8</v>
      </c>
      <c r="O376">
        <v>0.2</v>
      </c>
      <c r="P376">
        <f>SUM(N376:O376)</f>
        <v>2</v>
      </c>
      <c r="Q376">
        <f>N376/P376</f>
        <v>0.9</v>
      </c>
      <c r="R376">
        <f>O376/P376</f>
        <v>0.1</v>
      </c>
    </row>
    <row r="377" spans="2:18" x14ac:dyDescent="0.25">
      <c r="C377" t="s">
        <v>627</v>
      </c>
      <c r="D377">
        <v>6.52</v>
      </c>
      <c r="E377">
        <v>1.31</v>
      </c>
      <c r="F377">
        <f t="shared" ref="F377:F382" si="163">SUM(D377:E377)</f>
        <v>7.83</v>
      </c>
      <c r="G377">
        <f t="shared" ref="G377:G382" si="164">D377/F377</f>
        <v>0.83269476372924645</v>
      </c>
      <c r="H377">
        <f t="shared" ref="H377:H382" si="165">E377/F377</f>
        <v>0.16730523627075353</v>
      </c>
      <c r="I377">
        <v>2.82</v>
      </c>
      <c r="J377">
        <v>0.11</v>
      </c>
      <c r="K377">
        <f t="shared" ref="K377:K382" si="166">SUM(I377:J377)</f>
        <v>2.9299999999999997</v>
      </c>
      <c r="L377">
        <f t="shared" ref="L377:L382" si="167">I377/K377</f>
        <v>0.96245733788395904</v>
      </c>
      <c r="M377">
        <f t="shared" ref="M377:M382" si="168">J377/K377</f>
        <v>3.7542662116040959E-2</v>
      </c>
      <c r="N377">
        <v>2.91</v>
      </c>
      <c r="O377">
        <v>0.2</v>
      </c>
      <c r="P377">
        <f t="shared" ref="P377:P382" si="169">SUM(N377:O377)</f>
        <v>3.1100000000000003</v>
      </c>
      <c r="Q377">
        <f t="shared" ref="Q377:Q382" si="170">N377/P377</f>
        <v>0.93569131832797425</v>
      </c>
      <c r="R377">
        <f t="shared" ref="R377:R382" si="171">O377/P377</f>
        <v>6.4308681672025719E-2</v>
      </c>
    </row>
    <row r="378" spans="2:18" x14ac:dyDescent="0.25">
      <c r="C378" t="s">
        <v>518</v>
      </c>
      <c r="D378">
        <v>60.83</v>
      </c>
      <c r="E378">
        <v>26.84</v>
      </c>
      <c r="F378">
        <f t="shared" si="163"/>
        <v>87.67</v>
      </c>
      <c r="G378">
        <f t="shared" si="164"/>
        <v>0.69385194479297363</v>
      </c>
      <c r="H378">
        <f t="shared" si="165"/>
        <v>0.30614805520702632</v>
      </c>
      <c r="I378">
        <v>60.32</v>
      </c>
      <c r="J378">
        <v>10.87</v>
      </c>
      <c r="K378">
        <f t="shared" si="166"/>
        <v>71.19</v>
      </c>
      <c r="L378">
        <f t="shared" si="167"/>
        <v>0.84731001545160844</v>
      </c>
      <c r="M378">
        <f t="shared" si="168"/>
        <v>0.15268998454839161</v>
      </c>
      <c r="N378">
        <v>52.8</v>
      </c>
      <c r="O378">
        <v>22.91</v>
      </c>
      <c r="P378">
        <f t="shared" si="169"/>
        <v>75.709999999999994</v>
      </c>
      <c r="Q378">
        <f t="shared" si="170"/>
        <v>0.69739796592259939</v>
      </c>
      <c r="R378">
        <f t="shared" si="171"/>
        <v>0.30260203407740066</v>
      </c>
    </row>
    <row r="379" spans="2:18" x14ac:dyDescent="0.25">
      <c r="C379" t="s">
        <v>628</v>
      </c>
      <c r="D379">
        <v>9.41</v>
      </c>
      <c r="E379">
        <v>13.16</v>
      </c>
      <c r="F379">
        <f t="shared" si="163"/>
        <v>22.57</v>
      </c>
      <c r="G379">
        <f t="shared" si="164"/>
        <v>0.41692512184315461</v>
      </c>
      <c r="H379">
        <f t="shared" si="165"/>
        <v>0.58307487815684533</v>
      </c>
      <c r="I379">
        <v>12.11</v>
      </c>
      <c r="J379">
        <v>14.7</v>
      </c>
      <c r="K379">
        <f t="shared" si="166"/>
        <v>26.81</v>
      </c>
      <c r="L379">
        <f t="shared" si="167"/>
        <v>0.4516971279373368</v>
      </c>
      <c r="M379">
        <f t="shared" si="168"/>
        <v>0.54830287206266315</v>
      </c>
      <c r="N379">
        <v>12.83</v>
      </c>
      <c r="O379">
        <v>14.72</v>
      </c>
      <c r="P379">
        <f t="shared" si="169"/>
        <v>27.55</v>
      </c>
      <c r="Q379">
        <f t="shared" si="170"/>
        <v>0.46569872958257713</v>
      </c>
      <c r="R379">
        <f t="shared" si="171"/>
        <v>0.53430127041742292</v>
      </c>
    </row>
    <row r="380" spans="2:18" x14ac:dyDescent="0.25">
      <c r="C380" t="s">
        <v>629</v>
      </c>
      <c r="D380">
        <v>7.92</v>
      </c>
      <c r="E380">
        <v>15.66</v>
      </c>
      <c r="F380">
        <f t="shared" si="163"/>
        <v>23.58</v>
      </c>
      <c r="G380">
        <f t="shared" si="164"/>
        <v>0.33587786259541985</v>
      </c>
      <c r="H380">
        <f t="shared" si="165"/>
        <v>0.66412213740458026</v>
      </c>
      <c r="I380">
        <v>13.32</v>
      </c>
      <c r="J380">
        <v>31.58</v>
      </c>
      <c r="K380">
        <f t="shared" si="166"/>
        <v>44.9</v>
      </c>
      <c r="L380">
        <f t="shared" si="167"/>
        <v>0.29665924276169264</v>
      </c>
      <c r="M380">
        <f t="shared" si="168"/>
        <v>0.70334075723830736</v>
      </c>
      <c r="N380">
        <v>14.67</v>
      </c>
      <c r="O380">
        <v>21.11</v>
      </c>
      <c r="P380">
        <f t="shared" si="169"/>
        <v>35.78</v>
      </c>
      <c r="Q380">
        <f t="shared" si="170"/>
        <v>0.41000558971492451</v>
      </c>
      <c r="R380">
        <f t="shared" si="171"/>
        <v>0.58999441028507538</v>
      </c>
    </row>
    <row r="381" spans="2:18" x14ac:dyDescent="0.25">
      <c r="C381" t="s">
        <v>630</v>
      </c>
      <c r="D381">
        <v>4.8600000000000003</v>
      </c>
      <c r="E381">
        <v>11.99</v>
      </c>
      <c r="F381">
        <f t="shared" si="163"/>
        <v>16.850000000000001</v>
      </c>
      <c r="G381">
        <f t="shared" si="164"/>
        <v>0.28842729970326408</v>
      </c>
      <c r="H381">
        <f t="shared" si="165"/>
        <v>0.71157270029673581</v>
      </c>
      <c r="I381">
        <v>3.69</v>
      </c>
      <c r="J381">
        <v>5.4</v>
      </c>
      <c r="K381">
        <f t="shared" si="166"/>
        <v>9.09</v>
      </c>
      <c r="L381">
        <f t="shared" si="167"/>
        <v>0.40594059405940597</v>
      </c>
      <c r="M381">
        <f t="shared" si="168"/>
        <v>0.59405940594059414</v>
      </c>
      <c r="N381">
        <v>7.89</v>
      </c>
      <c r="O381">
        <v>8.52</v>
      </c>
      <c r="P381">
        <f t="shared" si="169"/>
        <v>16.41</v>
      </c>
      <c r="Q381">
        <f t="shared" si="170"/>
        <v>0.48080438756855576</v>
      </c>
      <c r="R381">
        <f t="shared" si="171"/>
        <v>0.51919561243144419</v>
      </c>
    </row>
    <row r="382" spans="2:18" x14ac:dyDescent="0.25">
      <c r="C382" t="s">
        <v>632</v>
      </c>
      <c r="D382">
        <v>4.4800000000000004</v>
      </c>
      <c r="E382">
        <v>30.2</v>
      </c>
      <c r="F382">
        <f t="shared" si="163"/>
        <v>34.68</v>
      </c>
      <c r="G382">
        <f t="shared" si="164"/>
        <v>0.12918108419838525</v>
      </c>
      <c r="H382">
        <f t="shared" si="165"/>
        <v>0.87081891580161475</v>
      </c>
      <c r="I382">
        <v>5.36</v>
      </c>
      <c r="J382">
        <v>37.06</v>
      </c>
      <c r="K382">
        <f t="shared" si="166"/>
        <v>42.42</v>
      </c>
      <c r="L382">
        <f t="shared" si="167"/>
        <v>0.12635549269212637</v>
      </c>
      <c r="M382">
        <f t="shared" si="168"/>
        <v>0.87364450730787369</v>
      </c>
      <c r="N382">
        <v>7.11</v>
      </c>
      <c r="O382">
        <v>32.340000000000003</v>
      </c>
      <c r="P382">
        <f t="shared" si="169"/>
        <v>39.450000000000003</v>
      </c>
      <c r="Q382">
        <f t="shared" si="170"/>
        <v>0.18022813688212927</v>
      </c>
      <c r="R382">
        <f t="shared" si="171"/>
        <v>0.81977186311787076</v>
      </c>
    </row>
    <row r="383" spans="2:18" x14ac:dyDescent="0.25">
      <c r="G383" s="92">
        <f>AVERAGE(G376:G382)</f>
        <v>0.51051572274875689</v>
      </c>
      <c r="H383" s="92">
        <f>AVERAGE(H376:H382)</f>
        <v>0.48948427725124305</v>
      </c>
      <c r="L383" s="92">
        <f>AVERAGE(L376:L382)</f>
        <v>0.56925134763251983</v>
      </c>
      <c r="M383" s="92">
        <f>AVERAGE(M376:M382)</f>
        <v>0.43074865236748022</v>
      </c>
      <c r="Q383" s="92">
        <f>AVERAGE(Q376:Q382)</f>
        <v>0.58140373257125155</v>
      </c>
      <c r="R383" s="92">
        <f>AVERAGE(R376:R382)</f>
        <v>0.4185962674287485</v>
      </c>
    </row>
    <row r="386" spans="1:17" x14ac:dyDescent="0.25">
      <c r="A386" s="94" t="s">
        <v>669</v>
      </c>
    </row>
    <row r="387" spans="1:17" x14ac:dyDescent="0.25">
      <c r="D387" t="s">
        <v>550</v>
      </c>
      <c r="E387" t="s">
        <v>664</v>
      </c>
      <c r="F387" t="s">
        <v>489</v>
      </c>
      <c r="G387" s="91" t="s">
        <v>494</v>
      </c>
      <c r="I387" t="s">
        <v>495</v>
      </c>
      <c r="J387" t="s">
        <v>497</v>
      </c>
      <c r="K387" t="s">
        <v>563</v>
      </c>
      <c r="O387" t="s">
        <v>495</v>
      </c>
      <c r="P387" t="s">
        <v>494</v>
      </c>
      <c r="Q387" t="s">
        <v>496</v>
      </c>
    </row>
    <row r="388" spans="1:17" x14ac:dyDescent="0.25">
      <c r="C388" t="s">
        <v>601</v>
      </c>
      <c r="D388">
        <v>4</v>
      </c>
      <c r="E388" t="s">
        <v>665</v>
      </c>
      <c r="F388">
        <v>0.36</v>
      </c>
      <c r="G388">
        <v>8.9999999999999993E-3</v>
      </c>
      <c r="I388" s="102">
        <f>(EXP(F388)-1)/D388</f>
        <v>0.10833235364008503</v>
      </c>
      <c r="J388">
        <f t="shared" ref="J388:J389" si="172">I388*100</f>
        <v>10.833235364008504</v>
      </c>
      <c r="K388">
        <f>F388/G388</f>
        <v>40</v>
      </c>
      <c r="O388" s="92">
        <f>J388</f>
        <v>10.833235364008504</v>
      </c>
      <c r="P388" s="92">
        <f t="shared" ref="P388:P389" si="173">O388/Q388</f>
        <v>0.27083088410021261</v>
      </c>
      <c r="Q388" s="92">
        <f t="shared" ref="Q388:Q389" si="174">K388</f>
        <v>40</v>
      </c>
    </row>
    <row r="389" spans="1:17" x14ac:dyDescent="0.25">
      <c r="C389" t="s">
        <v>663</v>
      </c>
      <c r="D389">
        <v>2</v>
      </c>
      <c r="E389" t="s">
        <v>665</v>
      </c>
      <c r="F389">
        <v>0.68</v>
      </c>
      <c r="G389">
        <v>1.2999999999999999E-2</v>
      </c>
      <c r="I389">
        <f t="shared" ref="I389" si="175">(1+F389-F388)^(1/D389)-1</f>
        <v>0.1489125293076059</v>
      </c>
      <c r="J389">
        <f t="shared" si="172"/>
        <v>14.89125293076059</v>
      </c>
      <c r="K389">
        <f>F389/G389</f>
        <v>52.307692307692314</v>
      </c>
      <c r="O389" s="92">
        <f>J389</f>
        <v>14.89125293076059</v>
      </c>
      <c r="P389" s="92">
        <f t="shared" si="173"/>
        <v>0.28468571779395241</v>
      </c>
      <c r="Q389" s="92">
        <f t="shared" si="174"/>
        <v>52.307692307692314</v>
      </c>
    </row>
    <row r="390" spans="1:17" x14ac:dyDescent="0.25">
      <c r="C390" t="s">
        <v>601</v>
      </c>
      <c r="D390" s="111">
        <v>4</v>
      </c>
      <c r="E390" s="111" t="s">
        <v>665</v>
      </c>
      <c r="F390">
        <v>0.37</v>
      </c>
      <c r="G390">
        <v>6.0000000000000001E-3</v>
      </c>
      <c r="I390" s="102">
        <f t="shared" ref="I390" si="176">(EXP(F390)-1)/D390</f>
        <v>0.11193365366583113</v>
      </c>
      <c r="J390">
        <f t="shared" ref="J390:J403" si="177">I390*100</f>
        <v>11.193365366583114</v>
      </c>
      <c r="K390">
        <f t="shared" ref="K390:K403" si="178">F390/G390</f>
        <v>61.666666666666664</v>
      </c>
      <c r="O390" s="92">
        <f t="shared" ref="O390:O403" si="179">J390</f>
        <v>11.193365366583114</v>
      </c>
      <c r="P390" s="92">
        <f t="shared" ref="P390:P403" si="180">O390/Q390</f>
        <v>0.18151403297161808</v>
      </c>
      <c r="Q390" s="92">
        <f t="shared" ref="Q390:Q403" si="181">K390</f>
        <v>61.666666666666664</v>
      </c>
    </row>
    <row r="391" spans="1:17" x14ac:dyDescent="0.25">
      <c r="C391" t="s">
        <v>663</v>
      </c>
      <c r="D391" s="111">
        <v>2</v>
      </c>
      <c r="E391" s="111" t="s">
        <v>665</v>
      </c>
      <c r="F391">
        <v>0.69</v>
      </c>
      <c r="G391">
        <v>8.9999999999999993E-3</v>
      </c>
      <c r="I391">
        <f t="shared" ref="I391" si="182">(1+F391-F390)^(1/D391)-1</f>
        <v>0.14891252930760568</v>
      </c>
      <c r="J391">
        <f t="shared" si="177"/>
        <v>14.891252930760569</v>
      </c>
      <c r="K391">
        <f t="shared" si="178"/>
        <v>76.666666666666671</v>
      </c>
      <c r="O391" s="92">
        <f t="shared" si="179"/>
        <v>14.891252930760569</v>
      </c>
      <c r="P391" s="92">
        <f t="shared" si="180"/>
        <v>0.19423373387948567</v>
      </c>
      <c r="Q391" s="92">
        <f t="shared" si="181"/>
        <v>76.666666666666671</v>
      </c>
    </row>
    <row r="392" spans="1:17" x14ac:dyDescent="0.25">
      <c r="C392" t="s">
        <v>601</v>
      </c>
      <c r="D392">
        <v>4</v>
      </c>
      <c r="E392" t="s">
        <v>665</v>
      </c>
      <c r="F392">
        <v>0.36</v>
      </c>
      <c r="G392">
        <v>6.0000000000000001E-3</v>
      </c>
      <c r="I392" s="102">
        <f t="shared" ref="I392" si="183">(EXP(F392)-1)/D392</f>
        <v>0.10833235364008503</v>
      </c>
      <c r="J392">
        <f t="shared" si="177"/>
        <v>10.833235364008504</v>
      </c>
      <c r="K392">
        <f t="shared" si="178"/>
        <v>60</v>
      </c>
      <c r="O392" s="92">
        <f t="shared" si="179"/>
        <v>10.833235364008504</v>
      </c>
      <c r="P392" s="92">
        <f t="shared" si="180"/>
        <v>0.18055392273347506</v>
      </c>
      <c r="Q392" s="92">
        <f t="shared" si="181"/>
        <v>60</v>
      </c>
    </row>
    <row r="393" spans="1:17" x14ac:dyDescent="0.25">
      <c r="C393" t="s">
        <v>663</v>
      </c>
      <c r="D393">
        <v>2</v>
      </c>
      <c r="E393" t="s">
        <v>665</v>
      </c>
      <c r="F393">
        <v>0.68</v>
      </c>
      <c r="G393">
        <v>8.9999999999999993E-3</v>
      </c>
      <c r="I393">
        <f t="shared" ref="I393" si="184">(1+F393-F392)^(1/D393)-1</f>
        <v>0.1489125293076059</v>
      </c>
      <c r="J393">
        <f t="shared" si="177"/>
        <v>14.89125293076059</v>
      </c>
      <c r="K393">
        <f t="shared" si="178"/>
        <v>75.555555555555571</v>
      </c>
      <c r="O393" s="92">
        <f t="shared" si="179"/>
        <v>14.89125293076059</v>
      </c>
      <c r="P393" s="92">
        <f t="shared" si="180"/>
        <v>0.19709011231889012</v>
      </c>
      <c r="Q393" s="92">
        <f t="shared" si="181"/>
        <v>75.555555555555571</v>
      </c>
    </row>
    <row r="394" spans="1:17" x14ac:dyDescent="0.25">
      <c r="C394" t="s">
        <v>601</v>
      </c>
      <c r="D394" s="111">
        <v>4</v>
      </c>
      <c r="E394" s="111" t="s">
        <v>665</v>
      </c>
      <c r="F394">
        <v>0.36</v>
      </c>
      <c r="G394">
        <v>6.0000000000000001E-3</v>
      </c>
      <c r="I394" s="102">
        <f t="shared" ref="I394" si="185">(EXP(F394)-1)/D394</f>
        <v>0.10833235364008503</v>
      </c>
      <c r="J394">
        <f t="shared" si="177"/>
        <v>10.833235364008504</v>
      </c>
      <c r="K394">
        <f t="shared" si="178"/>
        <v>60</v>
      </c>
      <c r="O394" s="92">
        <f t="shared" si="179"/>
        <v>10.833235364008504</v>
      </c>
      <c r="P394" s="92">
        <f t="shared" si="180"/>
        <v>0.18055392273347506</v>
      </c>
      <c r="Q394" s="92">
        <f t="shared" si="181"/>
        <v>60</v>
      </c>
    </row>
    <row r="395" spans="1:17" x14ac:dyDescent="0.25">
      <c r="C395" t="s">
        <v>663</v>
      </c>
      <c r="D395" s="111">
        <v>2</v>
      </c>
      <c r="E395" s="111" t="s">
        <v>665</v>
      </c>
      <c r="F395">
        <v>0.67</v>
      </c>
      <c r="G395">
        <v>8.9999999999999993E-3</v>
      </c>
      <c r="I395">
        <f t="shared" ref="I395" si="186">(1+F395-F394)^(1/D395)-1</f>
        <v>0.14455231422595971</v>
      </c>
      <c r="J395">
        <f t="shared" si="177"/>
        <v>14.455231422595972</v>
      </c>
      <c r="K395">
        <f t="shared" si="178"/>
        <v>74.444444444444457</v>
      </c>
      <c r="O395" s="92">
        <f t="shared" si="179"/>
        <v>14.455231422595972</v>
      </c>
      <c r="P395" s="92">
        <f t="shared" si="180"/>
        <v>0.19417475045278168</v>
      </c>
      <c r="Q395" s="92">
        <f t="shared" si="181"/>
        <v>74.444444444444457</v>
      </c>
    </row>
    <row r="396" spans="1:17" x14ac:dyDescent="0.25">
      <c r="C396" t="s">
        <v>601</v>
      </c>
      <c r="D396">
        <v>4</v>
      </c>
      <c r="E396" s="111" t="s">
        <v>666</v>
      </c>
      <c r="F396">
        <v>0.39</v>
      </c>
      <c r="G396">
        <v>1.4E-2</v>
      </c>
      <c r="I396" s="102">
        <f t="shared" ref="I396" si="187">(EXP(F396)-1)/D396</f>
        <v>0.11924519847066067</v>
      </c>
      <c r="J396">
        <f t="shared" si="177"/>
        <v>11.924519847066067</v>
      </c>
      <c r="K396">
        <f t="shared" si="178"/>
        <v>27.857142857142858</v>
      </c>
      <c r="O396" s="92">
        <f t="shared" si="179"/>
        <v>11.924519847066067</v>
      </c>
      <c r="P396" s="92">
        <f t="shared" si="180"/>
        <v>0.42805968681775625</v>
      </c>
      <c r="Q396" s="92">
        <f t="shared" si="181"/>
        <v>27.857142857142858</v>
      </c>
    </row>
    <row r="397" spans="1:17" x14ac:dyDescent="0.25">
      <c r="C397" t="s">
        <v>663</v>
      </c>
      <c r="D397">
        <v>2</v>
      </c>
      <c r="E397" s="111" t="s">
        <v>666</v>
      </c>
      <c r="F397">
        <v>0.7</v>
      </c>
      <c r="G397">
        <v>1.7000000000000001E-2</v>
      </c>
      <c r="I397">
        <f t="shared" ref="I397" si="188">(1+F397-F396)^(1/D397)-1</f>
        <v>0.14455231422595971</v>
      </c>
      <c r="J397">
        <f t="shared" si="177"/>
        <v>14.455231422595972</v>
      </c>
      <c r="K397">
        <f t="shared" si="178"/>
        <v>41.17647058823529</v>
      </c>
      <c r="O397" s="92">
        <f t="shared" si="179"/>
        <v>14.455231422595972</v>
      </c>
      <c r="P397" s="92">
        <f t="shared" si="180"/>
        <v>0.35105562026304504</v>
      </c>
      <c r="Q397" s="92">
        <f t="shared" si="181"/>
        <v>41.17647058823529</v>
      </c>
    </row>
    <row r="398" spans="1:17" x14ac:dyDescent="0.25">
      <c r="C398" t="s">
        <v>601</v>
      </c>
      <c r="D398" s="111">
        <v>4</v>
      </c>
      <c r="E398" s="111" t="s">
        <v>666</v>
      </c>
      <c r="F398">
        <v>0.34</v>
      </c>
      <c r="G398">
        <v>5.1999999999999998E-2</v>
      </c>
      <c r="I398" s="102">
        <f t="shared" ref="I398" si="189">(EXP(F398)-1)/D398</f>
        <v>0.10123689764089844</v>
      </c>
      <c r="J398">
        <f t="shared" si="177"/>
        <v>10.123689764089844</v>
      </c>
      <c r="K398">
        <f t="shared" si="178"/>
        <v>6.5384615384615392</v>
      </c>
      <c r="O398" s="92">
        <f t="shared" si="179"/>
        <v>10.123689764089844</v>
      </c>
      <c r="P398" s="92">
        <f t="shared" si="180"/>
        <v>1.5483290227431525</v>
      </c>
      <c r="Q398" s="92">
        <f t="shared" si="181"/>
        <v>6.5384615384615392</v>
      </c>
    </row>
    <row r="399" spans="1:17" x14ac:dyDescent="0.25">
      <c r="C399" t="s">
        <v>663</v>
      </c>
      <c r="D399" s="111">
        <v>2</v>
      </c>
      <c r="E399" s="111" t="s">
        <v>666</v>
      </c>
      <c r="F399">
        <v>0.68</v>
      </c>
      <c r="G399">
        <v>3.7999999999999999E-2</v>
      </c>
      <c r="I399">
        <f t="shared" ref="I399" si="190">(1+F399-F398)^(1/D399)-1</f>
        <v>0.15758369027902264</v>
      </c>
      <c r="J399">
        <f t="shared" si="177"/>
        <v>15.758369027902264</v>
      </c>
      <c r="K399">
        <f t="shared" si="178"/>
        <v>17.894736842105264</v>
      </c>
      <c r="O399" s="92">
        <f t="shared" si="179"/>
        <v>15.758369027902264</v>
      </c>
      <c r="P399" s="92">
        <f t="shared" si="180"/>
        <v>0.88061473979453819</v>
      </c>
      <c r="Q399" s="92">
        <f t="shared" si="181"/>
        <v>17.894736842105264</v>
      </c>
    </row>
    <row r="400" spans="1:17" x14ac:dyDescent="0.25">
      <c r="C400" t="s">
        <v>601</v>
      </c>
      <c r="D400">
        <v>4</v>
      </c>
      <c r="E400" s="111" t="s">
        <v>667</v>
      </c>
      <c r="F400">
        <v>0.36</v>
      </c>
      <c r="G400">
        <v>8.9999999999999993E-3</v>
      </c>
      <c r="I400" s="102">
        <f t="shared" ref="I400" si="191">(EXP(F400)-1)/D400</f>
        <v>0.10833235364008503</v>
      </c>
      <c r="J400">
        <f t="shared" si="177"/>
        <v>10.833235364008504</v>
      </c>
      <c r="K400">
        <f t="shared" si="178"/>
        <v>40</v>
      </c>
      <c r="O400" s="92">
        <f t="shared" si="179"/>
        <v>10.833235364008504</v>
      </c>
      <c r="P400" s="92">
        <f t="shared" si="180"/>
        <v>0.27083088410021261</v>
      </c>
      <c r="Q400" s="92">
        <f t="shared" si="181"/>
        <v>40</v>
      </c>
    </row>
    <row r="401" spans="1:20" x14ac:dyDescent="0.25">
      <c r="C401" t="s">
        <v>663</v>
      </c>
      <c r="D401">
        <v>2</v>
      </c>
      <c r="E401" s="111" t="s">
        <v>667</v>
      </c>
      <c r="F401">
        <v>0.68</v>
      </c>
      <c r="G401">
        <v>1.2999999999999999E-2</v>
      </c>
      <c r="I401">
        <f t="shared" ref="I401" si="192">(1+F401-F400)^(1/D401)-1</f>
        <v>0.1489125293076059</v>
      </c>
      <c r="J401">
        <f t="shared" si="177"/>
        <v>14.89125293076059</v>
      </c>
      <c r="K401">
        <f t="shared" si="178"/>
        <v>52.307692307692314</v>
      </c>
      <c r="O401" s="92">
        <f t="shared" si="179"/>
        <v>14.89125293076059</v>
      </c>
      <c r="P401" s="92">
        <f t="shared" si="180"/>
        <v>0.28468571779395241</v>
      </c>
      <c r="Q401" s="92">
        <f t="shared" si="181"/>
        <v>52.307692307692314</v>
      </c>
    </row>
    <row r="402" spans="1:20" x14ac:dyDescent="0.25">
      <c r="C402" t="s">
        <v>601</v>
      </c>
      <c r="D402" s="111">
        <v>4</v>
      </c>
      <c r="E402" s="111" t="s">
        <v>668</v>
      </c>
      <c r="F402">
        <v>0.37</v>
      </c>
      <c r="G402">
        <v>8.0000000000000002E-3</v>
      </c>
      <c r="I402" s="102">
        <f t="shared" ref="I402" si="193">(EXP(F402)-1)/D402</f>
        <v>0.11193365366583113</v>
      </c>
      <c r="J402">
        <f t="shared" si="177"/>
        <v>11.193365366583114</v>
      </c>
      <c r="K402">
        <f t="shared" si="178"/>
        <v>46.25</v>
      </c>
      <c r="O402" s="92">
        <f t="shared" si="179"/>
        <v>11.193365366583114</v>
      </c>
      <c r="P402" s="92">
        <f t="shared" si="180"/>
        <v>0.2420187106288241</v>
      </c>
      <c r="Q402" s="92">
        <f t="shared" si="181"/>
        <v>46.25</v>
      </c>
    </row>
    <row r="403" spans="1:20" x14ac:dyDescent="0.25">
      <c r="C403" t="s">
        <v>663</v>
      </c>
      <c r="D403" s="111">
        <v>2</v>
      </c>
      <c r="E403" s="111" t="s">
        <v>668</v>
      </c>
      <c r="F403">
        <v>0.69</v>
      </c>
      <c r="G403">
        <v>1.2E-2</v>
      </c>
      <c r="I403">
        <f t="shared" ref="I403" si="194">(1+F403-F402)^(1/D403)-1</f>
        <v>0.14891252930760568</v>
      </c>
      <c r="J403">
        <f t="shared" si="177"/>
        <v>14.891252930760569</v>
      </c>
      <c r="K403">
        <f t="shared" si="178"/>
        <v>57.499999999999993</v>
      </c>
      <c r="O403" s="92">
        <f t="shared" si="179"/>
        <v>14.891252930760569</v>
      </c>
      <c r="P403" s="92">
        <f t="shared" si="180"/>
        <v>0.25897831183931425</v>
      </c>
      <c r="Q403" s="92">
        <f t="shared" si="181"/>
        <v>57.499999999999993</v>
      </c>
    </row>
    <row r="407" spans="1:20" x14ac:dyDescent="0.25">
      <c r="A407" s="94"/>
    </row>
    <row r="408" spans="1:20" x14ac:dyDescent="0.25">
      <c r="C408" s="95"/>
    </row>
    <row r="411" spans="1:20" x14ac:dyDescent="0.25">
      <c r="R411" s="89"/>
      <c r="S411" s="89"/>
      <c r="T411" s="89"/>
    </row>
    <row r="412" spans="1:20" x14ac:dyDescent="0.25">
      <c r="R412" s="89"/>
      <c r="S412" s="89"/>
      <c r="T412" s="89"/>
    </row>
    <row r="413" spans="1:20" x14ac:dyDescent="0.25">
      <c r="R413" s="89"/>
      <c r="S413" s="89"/>
      <c r="T413" s="89"/>
    </row>
    <row r="414" spans="1:20" x14ac:dyDescent="0.25">
      <c r="R414" s="89"/>
      <c r="S414" s="89"/>
      <c r="T414" s="89"/>
    </row>
    <row r="415" spans="1:20" x14ac:dyDescent="0.25">
      <c r="R415" s="89"/>
      <c r="S415" s="89"/>
      <c r="T415" s="89"/>
    </row>
    <row r="416" spans="1:20" x14ac:dyDescent="0.25">
      <c r="R416" s="89"/>
      <c r="S416" s="89"/>
      <c r="T416" s="89"/>
    </row>
    <row r="417" spans="2:20" x14ac:dyDescent="0.25">
      <c r="R417" s="89"/>
      <c r="S417" s="89"/>
      <c r="T417" s="89"/>
    </row>
    <row r="418" spans="2:20" x14ac:dyDescent="0.25">
      <c r="R418" s="89"/>
      <c r="S418" s="89"/>
      <c r="T418" s="89"/>
    </row>
    <row r="419" spans="2:20" x14ac:dyDescent="0.25">
      <c r="R419" s="89"/>
      <c r="S419" s="89"/>
      <c r="T419" s="89"/>
    </row>
    <row r="420" spans="2:20" x14ac:dyDescent="0.25">
      <c r="R420" s="89"/>
      <c r="S420" s="89"/>
      <c r="T420" s="89"/>
    </row>
    <row r="421" spans="2:20" x14ac:dyDescent="0.25">
      <c r="B421" s="95"/>
      <c r="R421" s="89"/>
      <c r="S421" s="89"/>
      <c r="T421" s="89"/>
    </row>
    <row r="422" spans="2:20" x14ac:dyDescent="0.25">
      <c r="H422" s="91"/>
      <c r="S422" s="89"/>
      <c r="T422" s="89"/>
    </row>
    <row r="423" spans="2:20" x14ac:dyDescent="0.25">
      <c r="J423" s="102"/>
      <c r="P423" s="92"/>
      <c r="Q423" s="92"/>
      <c r="R423" s="92"/>
      <c r="S423" s="89"/>
      <c r="T423" s="89"/>
    </row>
    <row r="424" spans="2:20" x14ac:dyDescent="0.25">
      <c r="P424" s="92"/>
      <c r="Q424" s="92"/>
      <c r="R424" s="92"/>
      <c r="S424" s="89"/>
      <c r="T424" s="89"/>
    </row>
    <row r="425" spans="2:20" x14ac:dyDescent="0.25">
      <c r="P425" s="92"/>
      <c r="Q425" s="92"/>
      <c r="R425" s="92"/>
      <c r="S425" s="89"/>
      <c r="T425" s="89"/>
    </row>
    <row r="426" spans="2:20" x14ac:dyDescent="0.25">
      <c r="R426" s="89"/>
      <c r="S426" s="89"/>
      <c r="T426" s="89"/>
    </row>
    <row r="427" spans="2:20" x14ac:dyDescent="0.25">
      <c r="P427" s="92"/>
      <c r="Q427" s="92"/>
      <c r="R427" s="92"/>
      <c r="S427" s="89"/>
      <c r="T427" s="89"/>
    </row>
    <row r="428" spans="2:20" x14ac:dyDescent="0.25">
      <c r="P428" s="92"/>
      <c r="Q428" s="92"/>
      <c r="R428" s="92"/>
      <c r="S428" s="89"/>
      <c r="T428" s="89"/>
    </row>
    <row r="429" spans="2:20" x14ac:dyDescent="0.25">
      <c r="P429" s="92"/>
      <c r="Q429" s="92"/>
      <c r="R429" s="92"/>
      <c r="S429" s="89"/>
      <c r="T429" s="89"/>
    </row>
    <row r="430" spans="2:20" x14ac:dyDescent="0.25">
      <c r="P430" s="92"/>
      <c r="Q430" s="92"/>
      <c r="R430" s="92"/>
    </row>
    <row r="431" spans="2:20" x14ac:dyDescent="0.25">
      <c r="P431" s="92"/>
      <c r="Q431" s="92"/>
      <c r="R431" s="92"/>
    </row>
    <row r="432" spans="2:20" x14ac:dyDescent="0.25">
      <c r="P432" s="92"/>
      <c r="Q432" s="92"/>
      <c r="R432" s="92"/>
    </row>
  </sheetData>
  <conditionalFormatting sqref="A3">
    <cfRule type="containsBlanks" dxfId="13" priority="19">
      <formula>LEN(TRIM(A3))=0</formula>
    </cfRule>
  </conditionalFormatting>
  <conditionalFormatting sqref="F64">
    <cfRule type="containsBlanks" dxfId="12" priority="18">
      <formula>LEN(TRIM(F64))=0</formula>
    </cfRule>
  </conditionalFormatting>
  <conditionalFormatting sqref="F89:F92">
    <cfRule type="containsBlanks" dxfId="11" priority="15">
      <formula>LEN(TRIM(F89))=0</formula>
    </cfRule>
  </conditionalFormatting>
  <conditionalFormatting sqref="G100">
    <cfRule type="containsBlanks" dxfId="10" priority="14">
      <formula>LEN(TRIM(G100))=0</formula>
    </cfRule>
  </conditionalFormatting>
  <conditionalFormatting sqref="H120">
    <cfRule type="containsBlanks" dxfId="9" priority="13">
      <formula>LEN(TRIM(H120))=0</formula>
    </cfRule>
  </conditionalFormatting>
  <conditionalFormatting sqref="E183">
    <cfRule type="containsBlanks" dxfId="8" priority="11">
      <formula>LEN(TRIM(E183))=0</formula>
    </cfRule>
  </conditionalFormatting>
  <conditionalFormatting sqref="E200">
    <cfRule type="containsBlanks" dxfId="7" priority="10">
      <formula>LEN(TRIM(E200))=0</formula>
    </cfRule>
  </conditionalFormatting>
  <conditionalFormatting sqref="G219">
    <cfRule type="containsBlanks" dxfId="6" priority="8">
      <formula>LEN(TRIM(G219))=0</formula>
    </cfRule>
  </conditionalFormatting>
  <conditionalFormatting sqref="H257">
    <cfRule type="containsBlanks" dxfId="5" priority="7">
      <formula>LEN(TRIM(H257))=0</formula>
    </cfRule>
  </conditionalFormatting>
  <conditionalFormatting sqref="H275">
    <cfRule type="containsBlanks" dxfId="4" priority="6">
      <formula>LEN(TRIM(H275))=0</formula>
    </cfRule>
  </conditionalFormatting>
  <conditionalFormatting sqref="H306">
    <cfRule type="containsBlanks" dxfId="3" priority="5">
      <formula>LEN(TRIM(H306))=0</formula>
    </cfRule>
  </conditionalFormatting>
  <conditionalFormatting sqref="G387">
    <cfRule type="containsBlanks" dxfId="2" priority="2">
      <formula>LEN(TRIM(G387))=0</formula>
    </cfRule>
  </conditionalFormatting>
  <conditionalFormatting sqref="H422">
    <cfRule type="containsBlanks" dxfId="1" priority="1">
      <formula>LEN(TRIM(H422))=0</formula>
    </cfRule>
  </conditionalFormatting>
  <pageMargins left="0.7" right="0.7" top="0.75" bottom="0.75" header="0.3" footer="0.3"/>
  <pageSetup paperSize="9" orientation="portrait" verticalDpi="300" r:id="rId1"/>
  <ignoredErrors>
    <ignoredError sqref="K310 K313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criptIds xmlns="http://schemas.microsoft.com/office/extensibility/maker/v1.0" id="script-ids-node-id"/>
</file>

<file path=customXml/itemProps1.xml><?xml version="1.0" encoding="utf-8"?>
<ds:datastoreItem xmlns:ds="http://schemas.openxmlformats.org/officeDocument/2006/customXml" ds:itemID="{B0AC80A7-6F79-4533-8814-B068627447CA}">
  <ds:schemaRefs>
    <ds:schemaRef ds:uri="http://schemas.microsoft.com/office/extensibility/maker/v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var_list</vt:lpstr>
      <vt:lpstr>legend</vt:lpstr>
      <vt:lpstr>PP_main</vt:lpstr>
      <vt:lpstr>PP_uncollectible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2023-03-16T08:44:59Z</dcterms:modified>
</cp:coreProperties>
</file>