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arnost\Desktop\IT\Diploma-Thesis\Data\"/>
    </mc:Choice>
  </mc:AlternateContent>
  <xr:revisionPtr revIDLastSave="0" documentId="13_ncr:1_{1A2E3BEC-9D5A-4EFB-A8F8-7796DFFFFAEF}" xr6:coauthVersionLast="45" xr6:coauthVersionMax="47" xr10:uidLastSave="{00000000-0000-0000-0000-000000000000}"/>
  <bookViews>
    <workbookView xWindow="-120" yWindow="-120" windowWidth="20730" windowHeight="1116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 i="10" l="1"/>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155" i="10"/>
  <c r="F156" i="10"/>
  <c r="F157" i="10"/>
  <c r="F158" i="10"/>
  <c r="F159" i="10"/>
  <c r="F243" i="10"/>
  <c r="F244" i="10"/>
  <c r="F245" i="10"/>
  <c r="F246" i="10"/>
  <c r="F247" i="10"/>
  <c r="F248" i="10"/>
  <c r="F249" i="10"/>
  <c r="F250" i="10"/>
  <c r="F251" i="10"/>
  <c r="F252" i="10"/>
  <c r="F253" i="10"/>
  <c r="F254" i="10"/>
  <c r="F267" i="10"/>
  <c r="F268"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362" i="10"/>
  <c r="F369" i="10"/>
  <c r="F376" i="10"/>
  <c r="F383" i="10"/>
  <c r="F390" i="10"/>
  <c r="F391" i="10"/>
  <c r="F392" i="10"/>
  <c r="F393" i="10"/>
  <c r="F394" i="10"/>
  <c r="F395" i="10"/>
  <c r="F396" i="10"/>
  <c r="F397" i="10"/>
  <c r="F398" i="10"/>
  <c r="F399" i="10"/>
  <c r="F400" i="10"/>
  <c r="F401" i="10"/>
  <c r="F402" i="10"/>
  <c r="F403" i="10"/>
  <c r="F404" i="10"/>
  <c r="F405" i="10"/>
  <c r="F406" i="10"/>
  <c r="F407" i="10"/>
  <c r="F408" i="10"/>
  <c r="F409" i="10"/>
  <c r="F418" i="10"/>
  <c r="F419" i="10"/>
  <c r="F420" i="10"/>
  <c r="F421" i="10"/>
  <c r="F422" i="10"/>
  <c r="F423" i="10"/>
  <c r="F424" i="10"/>
  <c r="F425" i="10"/>
  <c r="F426"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642" i="10"/>
  <c r="F643" i="10"/>
  <c r="F644" i="10"/>
  <c r="F645" i="10"/>
  <c r="F646"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577" i="10"/>
  <c r="F1578" i="10"/>
  <c r="F1579" i="10"/>
  <c r="F1580"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<sst xmlns="http://schemas.openxmlformats.org/spreadsheetml/2006/main" count="19452" uniqueCount="4380">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</sst>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3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N2" activePane="bottomRight" state="frozen"/>
      <selection activeCell="D526" sqref="D526"/>
      <selection pane="topRight" activeCell="D526" sqref="D526"/>
      <selection pane="bottomLeft" activeCell="D526" sqref="D526"/>
      <selection pane="bottomRight" activeCell="O2" sqref="O2"/>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325</v>
      </c>
      <c r="D1" s="10" t="s">
        <v>3803</v>
      </c>
      <c r="E1" s="27" t="s">
        <v>147</v>
      </c>
      <c r="F1" s="28" t="s">
        <v>86</v>
      </c>
      <c r="G1" s="28" t="s">
        <v>87</v>
      </c>
      <c r="H1" s="30" t="s">
        <v>88</v>
      </c>
      <c r="I1" s="10" t="s">
        <v>3977</v>
      </c>
      <c r="J1" s="28" t="s">
        <v>3978</v>
      </c>
      <c r="K1" s="28" t="s">
        <v>3979</v>
      </c>
      <c r="L1" s="5" t="s">
        <v>43</v>
      </c>
      <c r="M1" s="6" t="s">
        <v>44</v>
      </c>
      <c r="N1" s="5" t="s">
        <v>41</v>
      </c>
      <c r="O1" s="6" t="s">
        <v>45</v>
      </c>
      <c r="P1" s="6" t="s">
        <v>40</v>
      </c>
      <c r="Q1" s="6" t="s">
        <v>42</v>
      </c>
      <c r="R1" s="6" t="s">
        <v>274</v>
      </c>
      <c r="S1" s="5" t="s">
        <v>90</v>
      </c>
      <c r="T1" s="6" t="s">
        <v>91</v>
      </c>
      <c r="U1" s="6" t="s">
        <v>89</v>
      </c>
      <c r="V1" s="6" t="s">
        <v>137</v>
      </c>
      <c r="W1" s="2" t="s">
        <v>31</v>
      </c>
      <c r="X1" s="2" t="s">
        <v>46</v>
      </c>
      <c r="Y1" s="2" t="s">
        <v>192</v>
      </c>
      <c r="Z1" s="2" t="s">
        <v>193</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223</v>
      </c>
      <c r="AX1" s="16" t="s">
        <v>222</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4260</v>
      </c>
      <c r="BM1" s="23" t="s">
        <v>67</v>
      </c>
      <c r="BN1" s="4" t="s">
        <v>68</v>
      </c>
      <c r="BO1" s="4" t="s">
        <v>260</v>
      </c>
      <c r="BP1" s="4" t="s">
        <v>151</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4204</v>
      </c>
      <c r="CJ1" s="4" t="s">
        <v>78</v>
      </c>
      <c r="CK1" s="4" t="s">
        <v>80</v>
      </c>
      <c r="CL1" s="4" t="s">
        <v>134</v>
      </c>
      <c r="CM1" s="18" t="s">
        <v>79</v>
      </c>
      <c r="CN1" s="43" t="s">
        <v>81</v>
      </c>
      <c r="CO1" s="43" t="s">
        <v>82</v>
      </c>
      <c r="CP1" s="43" t="s">
        <v>83</v>
      </c>
      <c r="CQ1" s="43" t="s">
        <v>351</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485</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485</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485</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485</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485</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485</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485</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485</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485</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485</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485</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485</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485</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485</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485</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165</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165</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165</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165</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165</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165</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165</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165</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165</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165</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165</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165</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165</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165</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165</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165</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165</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165</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165</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165</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191</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191</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191</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191</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191</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191</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191</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191</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191</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191</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191</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191</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191</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191</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191</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191</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191</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191</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191</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191</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191</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191</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191</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191</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191</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191</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191</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191</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191</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191</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191</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191</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191</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191</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191</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191</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191</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191</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191</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191</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191</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191</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191</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191</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191</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191</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191</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191</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211</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211</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211</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211</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211</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211</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211</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211</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212</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212</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212</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212</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212</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212</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212</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212</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212</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212</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212</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212</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212</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212</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212</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212</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212</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212</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212</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212</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212</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212</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212</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212</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212</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212</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212</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212</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212</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212</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212</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212</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212</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212</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212</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212</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212</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212</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212</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212</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212</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212</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212</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212</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212</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212</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212</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212</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218</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218</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218</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218</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218</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218</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218</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218</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218</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218</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218</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218</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218</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218</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218</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218</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230</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231</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230</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231</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230</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231</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230</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231</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230</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231</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230</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231</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230</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231</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230</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231</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230</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231</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230</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231</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230</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231</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230</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231</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230</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231</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230</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231</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230</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231</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230</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231</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232</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232</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232</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232</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232</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232</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232</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232</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232</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232</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232</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232</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233</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233</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233</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233</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233</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233</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233</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233</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233</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233</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233</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233</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233</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233</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233</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233</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233</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233</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233</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233</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233</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233</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233</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233</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234</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234</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234</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234</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234</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234</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234</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234</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234</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234</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234</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234</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234</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234</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234</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245</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245</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245</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245</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245</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245</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245</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245</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245</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245</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245</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245</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245</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245</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245</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245</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245</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245</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245</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245</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245</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245</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245</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245</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245</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245</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245</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245</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245</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245</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245</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245</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258</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258</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258</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258</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259</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259</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259</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259</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259</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259</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259</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259</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259</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259</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259</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259</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406</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406</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406</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406</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406</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406</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406</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406</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273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273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273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273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273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273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273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273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273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273</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273</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273</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273</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273</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273</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273</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273</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273</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273</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273</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273</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273</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273</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273</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273</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273</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273</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310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310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310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310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310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310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310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310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310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310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310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310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311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311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311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311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311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311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318</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318</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318</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318</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318</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318</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318</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318</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318</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318</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318</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318</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318</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318</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318</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318</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319</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323</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323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323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323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323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323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323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323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323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323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323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323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323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323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323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324</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324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324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324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324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324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327</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327</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327</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327</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327</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327</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327</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327</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327</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327</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327</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327</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327</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326</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327</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327</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327</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327</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327</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327</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327</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327</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327</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327</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327</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327</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327</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327</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327</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327</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327</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327</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327</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327</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327</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327</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327</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327</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327</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327</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327</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327</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327</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327</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327</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327</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327</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327</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327</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327</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326</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327</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328</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331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331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331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331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331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331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331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331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331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331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331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331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331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331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331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331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331</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332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332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332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332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332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332</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332</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332</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332</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332</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332</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332</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332</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332</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332</v>
      </c>
      <c r="D656" s="138">
        <v>3.9364104664247002</v>
      </c>
      <c r="E656" s="139">
        <v>1.090990166724449</v>
      </c>
      <c r="F656" s="140">
        <v>3.6081081081081079</v>
      </c>
      <c r="G656" s="140">
        <f t="shared" si="160"/>
        <v>2.8454202997002511</v>
      </c>
      <c r="H656" s="141">
        <f t="shared" si="161"/>
        <v>5.0274006331491492</v>
      </c>
      <c r="I656" s="142">
        <f t="shared" si="162"/>
        <v>7.5152310851901452E-2</v>
      </c>
      <c r="J656" s="143">
        <f t="shared" si="163"/>
        <v>2.0828730348467071E-2</v>
      </c>
      <c r="K656" s="143">
        <f t="shared" si="164"/>
        <v>48.010607620814334</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370</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327</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370</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327</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370</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327</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370</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327</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370</v>
      </c>
      <c r="D661" s="12">
        <v>8.576704663796253</v>
      </c>
      <c r="E661" s="13">
        <v>1.225243523399465</v>
      </c>
      <c r="F661" s="7">
        <v>7.0000000000000009</v>
      </c>
      <c r="G661" s="7">
        <f t="shared" si="160"/>
        <v>7.351461140396788</v>
      </c>
      <c r="H661" s="15">
        <f t="shared" si="161"/>
        <v>9.8019481871957179</v>
      </c>
      <c r="I661" s="11">
        <f t="shared" si="162"/>
        <v>0.20198844988866646</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327</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370</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327</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370</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327</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370</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327</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370</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327</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370</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327</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370</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327</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370</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327</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370</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327</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370</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327</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370</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327</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370</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327</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370</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327</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370</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327</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370</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327</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370</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327</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370</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327</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370</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327</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370</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327</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370</v>
      </c>
      <c r="D680" s="138">
        <v>6.56022367666107</v>
      </c>
      <c r="E680" s="139">
        <v>0.93717481095158139</v>
      </c>
      <c r="F680" s="140">
        <v>7</v>
      </c>
      <c r="G680" s="140">
        <f t="shared" si="160"/>
        <v>5.6230488657094888</v>
      </c>
      <c r="H680" s="141">
        <f t="shared" si="161"/>
        <v>7.4973984876126512</v>
      </c>
      <c r="I680" s="142">
        <f t="shared" si="162"/>
        <v>0.25611660664261082</v>
      </c>
      <c r="J680" s="143">
        <f t="shared" si="163"/>
        <v>3.6588086663230115E-2</v>
      </c>
      <c r="K680" s="143">
        <f t="shared" si="164"/>
        <v>27.331300737432898</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327</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372</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373</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372</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373</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372</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373</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372</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373</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372</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373</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372</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373</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372</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373</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372</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373</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372</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373</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372</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373</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372</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373</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372</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373</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372</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373</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372</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373</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372</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373</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372</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373</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372</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373</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372</v>
      </c>
      <c r="D698" s="138">
        <v>30.647655617245871</v>
      </c>
      <c r="E698" s="139">
        <v>4.8112489195048456</v>
      </c>
      <c r="F698" s="140">
        <v>6.37</v>
      </c>
      <c r="G698" s="140">
        <f t="shared" si="160"/>
        <v>25.836406697741026</v>
      </c>
      <c r="H698" s="141">
        <f t="shared" si="161"/>
        <v>35.458904536750715</v>
      </c>
      <c r="I698" s="142">
        <f t="shared" si="162"/>
        <v>0.21333397643449015</v>
      </c>
      <c r="J698" s="143">
        <f t="shared" si="163"/>
        <v>3.3490420162400336E-2</v>
      </c>
      <c r="K698" s="143">
        <f t="shared" si="164"/>
        <v>29.859284988090387</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373</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382</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383</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382</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383</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382</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383</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382</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383</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382</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383</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382</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383</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388</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388</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388</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388</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388</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388</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388</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388</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388</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388</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388</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388</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388</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388</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388</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388</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388</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388</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388</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388</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388</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388</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388</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388</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388</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388</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388</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388</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388</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388</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389</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390</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389</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390</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389</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390</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389</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390</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389</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390</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389</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390</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389</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390</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389</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390</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389</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390</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389</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390</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389</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390</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389</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390</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389</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390</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389</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390</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391</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392</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391</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392</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391</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392</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391</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392</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391</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392</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391</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392</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391</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392</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391</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392</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391</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392</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393</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393</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393</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393</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393</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393</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393</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393</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393</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393</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394</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395</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394</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395</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394</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395</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394</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395</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396</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396</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396</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396</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396</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396</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397</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398</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231</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398</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231</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398</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231</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398</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231</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398</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231</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398</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231</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398</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231</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398</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231</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3930</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3930</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3930</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3930</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3930</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3930</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3930</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3930</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3930</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3930</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3930</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399</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327</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399</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327</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399</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327</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399</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327</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399</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327</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399</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327</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399</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327</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399</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327</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399</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327</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399</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327</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399</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327</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399</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327</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399</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327</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399</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327</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399</v>
      </c>
      <c r="D812" s="138">
        <v>1.8031294396511079</v>
      </c>
      <c r="E812" s="139">
        <v>0.83347070775413734</v>
      </c>
      <c r="F812" s="140">
        <v>2.1633986928104578</v>
      </c>
      <c r="G812" s="140">
        <f t="shared" si="195"/>
        <v>0.9696587318969706</v>
      </c>
      <c r="H812" s="141">
        <f t="shared" si="196"/>
        <v>2.6366001474052454</v>
      </c>
      <c r="I812" s="142">
        <f t="shared" si="197"/>
        <v>3.5859558999142858E-2</v>
      </c>
      <c r="J812" s="143">
        <f t="shared" si="198"/>
        <v>1.6575566546431591E-2</v>
      </c>
      <c r="K812" s="143">
        <f t="shared" si="199"/>
        <v>60.329762919342343</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327</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407</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424</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407</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424</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407</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424</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407</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424</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407</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424</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407</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424</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407</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424</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407</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424</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407</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424</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407</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424</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407</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424</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407</v>
      </c>
      <c r="D824" s="138">
        <v>6.3178181029901692</v>
      </c>
      <c r="E824" s="139">
        <v>0.78550878974366622</v>
      </c>
      <c r="F824" s="140">
        <v>8.0429629629629638</v>
      </c>
      <c r="G824" s="140">
        <f t="shared" si="195"/>
        <v>5.5323093132465031</v>
      </c>
      <c r="H824" s="141">
        <f t="shared" si="196"/>
        <v>7.1033268927338353</v>
      </c>
      <c r="I824" s="142">
        <f t="shared" si="197"/>
        <v>7.3662621441902193E-2</v>
      </c>
      <c r="J824" s="143">
        <f t="shared" si="198"/>
        <v>9.1586423785750548E-3</v>
      </c>
      <c r="K824" s="143">
        <f t="shared" si="199"/>
        <v>109.18648841877641</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424</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3805</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504</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3805</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504</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3805</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504</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3805</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504</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3805</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504</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3805</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504</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3805</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504</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3805</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504</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3805</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504</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3805</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504</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3805</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504</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3805</v>
      </c>
      <c r="D836" s="12">
        <v>3.5104472838743521</v>
      </c>
      <c r="E836" s="13">
        <v>0.5341984997200101</v>
      </c>
      <c r="F836" s="7">
        <v>6.5714285714285712</v>
      </c>
      <c r="G836" s="140">
        <f t="shared" si="211"/>
        <v>2.9762487841543419</v>
      </c>
      <c r="H836" s="141">
        <f t="shared" si="212"/>
        <v>4.0446457835943619</v>
      </c>
      <c r="I836" s="142">
        <f t="shared" si="213"/>
        <v>4.6577556035354413E-2</v>
      </c>
      <c r="J836" s="143">
        <f t="shared" si="214"/>
        <v>7.0878889619017584E-3</v>
      </c>
      <c r="K836" s="143">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504</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3822</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3822</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3822</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3822</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3822</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3822</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3822</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3822</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3831</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3831</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3831</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3831</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3831</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3831</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3831</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3831</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3831</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3831</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3831</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3831</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3831</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3831</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3839</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3839</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3839</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3839</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3839</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3839</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3839</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3839</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3839</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3839</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3839</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3839</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3846</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3846</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3846</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3846</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3846</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3846</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3846</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3846</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3846</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3846</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3846</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3846</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3846</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3846</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3846</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3854</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3854</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3854</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3854</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3854</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3854</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3854</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3854</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3854</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3854</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3854</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3854</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3861</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431</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3861</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431</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3861</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431</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3861</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431</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3861</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431</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3861</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431</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3861</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431</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3861</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431</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3861</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431</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3861</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431</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3861</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431</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3861</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431</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3861</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431</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3861</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431</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3861</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431</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3861</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431</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3861</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431</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3861</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431</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3861</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431</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3861</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431</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3871</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3871</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3871</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3871</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3871</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3871</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3871</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3871</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3872</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3872</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3872</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3872</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3872</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3872</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3872</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3872</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3872</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3872</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3872</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3872</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3881</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231</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3881</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231</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3881</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231</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3881</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231</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3881</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231</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3881</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231</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3881</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231</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3881</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231</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3881</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231</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3881</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231</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3881</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231</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3881</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231</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3881</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231</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3881</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231</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3881</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231</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3881</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231</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3881</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231</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3881</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231</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3881</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231</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3881</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231</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3881</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231</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3881</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231</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3881</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231</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3881</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231</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3889</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3889</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3889</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3889</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3889</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3889</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3889</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3889</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3903</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451</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3903</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451</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3903</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451</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3903</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451</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3903</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451</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3903</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451</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3903</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451</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3911</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3911</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3911</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3911</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3911</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3911</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3911</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3911</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3911</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3911</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3911</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3911</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3911</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3911</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3911</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3911</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3911</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3911</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3911</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3911</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3922</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438</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3922</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438</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3922</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438</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3922</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438</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3922</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438</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3922</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438</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3922</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438</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3922</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438</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3922</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438</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3922</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438</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3922</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438</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3922</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438</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3922</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438</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3922</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438</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3922</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438</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3936</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3936</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3936</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3936</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3936</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3936</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3936</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3936</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3936</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3936</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3936</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3936</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3936</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3936</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3936</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3936</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3936</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3936</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3936</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3936</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3936</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3936</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3936</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3936</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3936</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3936</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3936</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3936</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3936</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3936</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3936</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3936</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3936</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3936</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3936</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3936</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3942</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3942</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435</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3942</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493</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3942</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3942</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3942</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3942</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3942</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3942</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3942</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3942</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3942</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3942</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3942</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435</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3942</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435</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3942</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435</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3942</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435</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3942</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435</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3942</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435</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3942</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435</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3942</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435</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3942</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435</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3942</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435</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3942</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493</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3942</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493</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3942</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493</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3942</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493</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3942</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493</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3942</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493</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3942</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493</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3942</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493</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3942</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493</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3942</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493</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3952</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3952</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3952</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3952</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3952</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3952</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3952</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3952</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3952</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3952</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3960</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3960</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3960</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3960</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3960</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3960</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3960</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3960</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3960</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3960</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3960</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3960</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3969</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3969</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3969</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3969</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3969</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3969</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3969</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3969</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3969</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3969</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3969</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3969</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3969</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3969</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3985</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383</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3985</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383</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3985</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383</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3990</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434</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3990</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434</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3990</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434</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3990</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434</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3990</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434</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3990</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434</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3990</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434</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3990</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434</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3990</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434</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3990</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434</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3994</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231</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3994</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231</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3994</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231</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3994</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231</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3994</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231</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3994</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231</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3994</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231</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3994</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231</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3994</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231</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3994</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231</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3994</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231</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3994</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231</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3994</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231</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3994</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231</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3994</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231</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3994</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231</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3994</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231</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3994</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231</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3994</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231</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3994</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231</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3994</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231</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3994</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231</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3994</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231</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3994</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231</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3994</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231</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3994</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231</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3994</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231</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3994</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231</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3999</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231</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3999</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231</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3999</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231</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3999</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231</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3999</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231</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3999</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231</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3999</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231</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3999</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231</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3999</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231</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3999</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231</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3999</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231</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3999</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231</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3999</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231</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3999</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231</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3999</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231</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3999</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231</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4013</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463</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4013</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463</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4013</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463</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4013</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463</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4013</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463</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4013</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463</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4029</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433</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4029</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433</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4029</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433</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4029</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433</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4029</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433</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4029</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433</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4029</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433</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4029</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433</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4029</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433</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4029</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433</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4029</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433</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4029</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433</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4029</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433</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4029</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433</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4029</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433</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4029</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433</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4029</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433</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4029</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433</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4029</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433</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4029</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433</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4029</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433</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4043</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231</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4043</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231</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4043</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231</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4043</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231</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4043</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231</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4043</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231</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4043</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231</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4043</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231</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4043</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231</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4043</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231</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4043</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231</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4043</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231</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4043</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231</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4043</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231</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4043</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231</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4043</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231</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4043</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231</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4043</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231</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4043</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231</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4043</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231</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4043</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231</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4043</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231</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4043</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231</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4043</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231</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4043</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231</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4043</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231</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4043</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231</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4043</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231</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4043</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231</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4043</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231</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4043</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231</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4043</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231</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4043</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231</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4043</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231</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4043</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231</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4043</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231</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4043</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231</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4043</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231</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4043</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231</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4043</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231</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4043</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231</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4043</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231</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4043</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231</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4043</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231</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4043</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231</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4043</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231</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4043</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231</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4043</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231</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4043</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231</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4043</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231</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4043</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231</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4043</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231</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4043</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231</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4043</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231</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4043</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231</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4043</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231</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4043</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231</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4043</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231</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4043</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231</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4043</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231</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4043</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231</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4043</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231</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4052</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231</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4052</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231</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4052</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231</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4052</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231</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4052</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231</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4052</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231</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4052</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231</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4052</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231</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4052</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231</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4052</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231</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4052</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231</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4052</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231</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4052</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231</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4052</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231</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4052</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231</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4052</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231</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4052</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231</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4052</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231</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4052</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231</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4052</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231</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4052</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231</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4052</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231</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4052</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231</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4052</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231</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4057</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231</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4057</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231</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4057</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231</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4057</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231</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4057</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231</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4057</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231</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4057</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231</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4057</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231</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4057</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231</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4057</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231</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4057</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231</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4057</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231</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4057</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231</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4057</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231</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4057</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231</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4057</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231</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4057</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231</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4061</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459</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4061</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459</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4061</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459</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4061</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459</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4061</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460</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4061</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460</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4061</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460</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4061</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460</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4061</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459</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4061</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459</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4061</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459</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4061</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459</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4061</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459</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4061</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459</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4061</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459</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4061</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459</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4061</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459</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4061</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459</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4061</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459</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4061</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459</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4061</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460</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4061</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460</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4061</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460</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4061</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460</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4066</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327</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4066</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327</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4066</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327</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4066</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327</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4066</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327</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4066</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327</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4066</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327</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4066</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327</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4066</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327</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4066</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327</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4066</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327</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4066</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327</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4066</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327</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4066</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327</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4066</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327</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4071</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440</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4071</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440</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4071</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440</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4071</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440</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4071</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440</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4071</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440</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4071</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440</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4091</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4091</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4091</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4091</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4091</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4091</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4091</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4091</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4091</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4091</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4091</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4091</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4091</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4091</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4091</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4091</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4091</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4091</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4091</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4091</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4091</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4091</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4091</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4095</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4095</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4095</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4095</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4095</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4095</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4095</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4095</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4095</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4095</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4095</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4095</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4095</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4095</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4095</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4095</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4095</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4095</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4095</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4095</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4095</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4095</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4095</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4095</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4095</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4095</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4095</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4095</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4095</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4095</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4106</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231</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4106</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231</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4106</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231</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4106</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231</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4106</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231</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4106</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231</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4106</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231</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4106</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231</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4106</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231</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4106</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231</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4106</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231</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4106</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231</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4106</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231</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4106</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231</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4106</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231</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4106</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231</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4106</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231</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4106</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231</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4106</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231</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4106</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231</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4106</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231</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4106</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231</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4106</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231</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4106</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231</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4106</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231</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4106</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231</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4106</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231</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4106</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231</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4106</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231</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4106</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231</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4106</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231</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4106</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231</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4106</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231</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4106</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231</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4106</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231</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4106</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231</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4116</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231</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4116</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231</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4116</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231</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4116</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231</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4116</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231</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4116</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231</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4116</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231</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4116</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231</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4116</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231</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4116</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231</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4116</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231</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4116</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231</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4116</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231</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4116</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231</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4116</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231</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4116</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231</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4116</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231</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4116</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231</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4124</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463</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4124</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463</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4124</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463</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4124</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463</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4124</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463</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4124</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463</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4124</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472</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4124</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472</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4124</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472</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4124</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472</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4124</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472</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4124</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472</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4124</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463</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4124</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463</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4124</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463</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4124</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463</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4124</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472</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4124</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472</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4124</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472</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4124</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472</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4132</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231</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4132</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231</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4132</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231</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4132</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231</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4132</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231</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4132</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231</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4132</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231</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4132</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231</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4132</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231</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4132</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231</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4132</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231</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4132</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231</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4132</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231</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4132</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231</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4132</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231</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4132</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231</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4132</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231</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4132</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231</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4132</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231</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4132</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231</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4133</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327</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4133</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327</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4133</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327</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4136</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327</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4136</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327</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4136</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327</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4136</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327</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4136</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327</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4136</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327</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4136</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327</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4136</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327</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4139</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327</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4139</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327</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4139</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327</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4139</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327</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4139</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327</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4139</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327</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4139</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327</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4139</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327</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4139</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327</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4139</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327</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4139</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327</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4139</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327</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4139</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327</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4139</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327</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4139</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327</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4139</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327</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4143</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231</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4143</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231</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4143</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231</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4143</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231</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4143</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231</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4143</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231</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4143</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231</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4143</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231</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4143</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231</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4143</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231</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4143</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231</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4143</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231</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4148</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231</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4148</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231</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4148</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231</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4148</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231</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4148</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231</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4148</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231</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4148</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231</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4148</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231</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4148</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231</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4148</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231</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4148</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231</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4148</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231</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4148</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231</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4148</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231</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4148</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231</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4148</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231</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4148</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231</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4148</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231</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4148</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231</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4148</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231</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4154</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456</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4154</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456</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4154</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456</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4154</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456</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4154</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456</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4158</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395</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4158</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395</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4158</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456</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4158</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456</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4158</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456</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4158</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456</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4158</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456</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4158</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456</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4158</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456</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4158</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456</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4158</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456</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4162</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4162</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4162</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4162</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4162</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4167</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231</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4167</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231</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4167</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231</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4167</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231</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4167</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231</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4167</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231</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4167</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231</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4167</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231</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4167</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231</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4167</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231</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4167</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231</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4167</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231</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4167</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231</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4167</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231</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4167</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231</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4167</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231</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4167</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231</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4167</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231</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4167</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231</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4167</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231</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4180</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4180</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4180</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4180</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4180</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4180</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4180</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4180</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4180</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4180</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4180</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4180</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4180</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4180</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4180</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4180</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4180</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4180</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4180</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4180</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4180</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4180</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4180</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4180</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4198</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4198</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4198</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4198</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4198</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4198</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4198</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4198</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4205</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479</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4205</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479</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4205</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479</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4205</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479</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4205</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479</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4205</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479</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4205</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479</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4205</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479</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4205</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479</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4205</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479</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4205</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479</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4205</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479</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4209</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231</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4209</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231</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4209</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231</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4209</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231</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4209</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231</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4209</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231</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4209</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231</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4209</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231</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4209</v>
      </c>
      <c r="D1666" s="12">
        <v>9.5500000000000025</v>
      </c>
      <c r="E1666" s="13">
        <v>0.56019553072625716</v>
      </c>
      <c r="F1666" s="7">
        <v>17.047619047619051</v>
      </c>
      <c r="G1666" s="7">
        <f t="shared" ref="G1666:G1729" si="414">D1666-E1666</f>
        <v>8.9898044692737447</v>
      </c>
      <c r="H1666" s="15">
        <f t="shared" ref="H1666:H1729"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231</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4209</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231</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4221</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231</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4221</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231</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4221</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231</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4221</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231</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4221</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231</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4221</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231</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4221</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231</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4221</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231</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4221</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231</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4221</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231</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4221</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231</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4221</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231</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4221</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231</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4221</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231</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4221</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231</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4221</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231</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4225</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459</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4225</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459</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4225</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459</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4225</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459</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4225</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459</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4225</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459</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4225</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459</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4229</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456</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4229</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456</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4233</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4233</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4233</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4238</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327</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4238</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327</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4238</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327</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4238</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327</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4241</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231</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4241</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231</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4241</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231</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4241</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231</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4241</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231</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4241</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231</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4241</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231</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4241</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231</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4241</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231</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4241</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231</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4241</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231</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4241</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231</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4241</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231</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4241</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231</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4241</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231</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4241</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231</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4241</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231</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4241</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231</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4241</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231</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4241</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231</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4241</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231</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4241</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231</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4241</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231</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4241</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231</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4246</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231</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4246</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231</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4246</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231</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4246</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231</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4246</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231</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4246</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231</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4246</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93"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231</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x14ac:dyDescent="0.25">
      <c r="A1731">
        <v>1730</v>
      </c>
      <c r="B1731">
        <v>113</v>
      </c>
      <c r="C1731" s="24" t="s">
        <v>4246</v>
      </c>
      <c r="D1731" s="12">
        <v>6.9</v>
      </c>
      <c r="E1731" s="13">
        <v>0.04</v>
      </c>
      <c r="F1731" s="7">
        <f t="shared" si="432"/>
        <v>172.5</v>
      </c>
      <c r="G1731" s="7">
        <f t="shared" si="436"/>
        <v>6.86</v>
      </c>
      <c r="H1731" s="15">
        <f t="shared" si="437"/>
        <v>6.94</v>
      </c>
      <c r="I1731" s="11">
        <f t="shared" si="438"/>
        <v>0.16128982905152403</v>
      </c>
      <c r="J1731" s="32">
        <f t="shared" si="439"/>
        <v>9.3501350174796539E-4</v>
      </c>
      <c r="K1731" s="32">
        <f t="shared" si="433"/>
        <v>1069.5032725522628</v>
      </c>
      <c r="L1731" s="8">
        <v>0</v>
      </c>
      <c r="M1731" s="9">
        <v>1</v>
      </c>
      <c r="N1731" s="8">
        <v>0</v>
      </c>
      <c r="O1731" s="9">
        <v>0</v>
      </c>
      <c r="P1731" s="9">
        <v>0</v>
      </c>
      <c r="Q1731" s="9">
        <v>1</v>
      </c>
      <c r="R1731" s="9">
        <v>0</v>
      </c>
      <c r="S1731" s="8">
        <v>1114096</v>
      </c>
      <c r="T1731" s="9">
        <v>14</v>
      </c>
      <c r="U1731" s="9">
        <f t="shared" si="434"/>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5"/>
        <v>0.41200000000000003</v>
      </c>
      <c r="AS1731" t="s">
        <v>98</v>
      </c>
      <c r="AT1731" s="39" t="s">
        <v>98</v>
      </c>
      <c r="AU1731">
        <v>0</v>
      </c>
      <c r="AV1731" s="17">
        <v>1</v>
      </c>
      <c r="AW1731" t="s">
        <v>98</v>
      </c>
      <c r="AX1731" s="17" t="s">
        <v>98</v>
      </c>
      <c r="AY1731" s="17" t="s">
        <v>231</v>
      </c>
      <c r="AZ1731">
        <v>1</v>
      </c>
      <c r="BA1731">
        <v>0</v>
      </c>
      <c r="BB1731">
        <v>0</v>
      </c>
      <c r="BC1731">
        <v>0</v>
      </c>
      <c r="BD1731">
        <v>0</v>
      </c>
      <c r="BE1731">
        <v>0</v>
      </c>
      <c r="BF1731" s="17">
        <v>0</v>
      </c>
      <c r="BG1731">
        <v>1</v>
      </c>
      <c r="BH1731">
        <v>0</v>
      </c>
      <c r="BI1731" s="17">
        <v>0</v>
      </c>
      <c r="BJ1731">
        <v>15553</v>
      </c>
      <c r="BK1731">
        <v>1935</v>
      </c>
      <c r="BL1731" s="89">
        <v>0.89700000000000002</v>
      </c>
      <c r="BM1731" s="89">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S1731" s="33" t="s">
        <v>85</v>
      </c>
    </row>
    <row r="1732" spans="1:97" x14ac:dyDescent="0.25">
      <c r="A1732">
        <v>1731</v>
      </c>
      <c r="B1732">
        <v>114</v>
      </c>
      <c r="C1732" s="24" t="s">
        <v>4250</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231</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4250</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231</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4250</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231</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4250</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231</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4250</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231</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4250</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231</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4250</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231</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4250</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231</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4250</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231</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4250</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231</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4250</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231</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4250</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231</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4254</v>
      </c>
      <c r="D1744" s="12">
        <v>7.2380529476360866</v>
      </c>
      <c r="E1744" s="13">
        <v>9.6507372635147817E-2</v>
      </c>
      <c r="F1744" s="7">
        <v>75</v>
      </c>
      <c r="G1744" s="7">
        <f t="shared" si="436"/>
        <v>7.1415455750009391</v>
      </c>
      <c r="H1744" s="15">
        <f t="shared" si="437"/>
        <v>7.3345603202712342</v>
      </c>
      <c r="I1744" s="11">
        <f t="shared" si="438"/>
        <v>9.1425894749748507E-2</v>
      </c>
      <c r="J1744" s="32">
        <f t="shared" si="439"/>
        <v>1.2190119299966468E-3</v>
      </c>
      <c r="K1744" s="32">
        <f t="shared" si="433"/>
        <v>820.33651631510338</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231</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4254</v>
      </c>
      <c r="D1745" s="12">
        <v>5.5250146915888587</v>
      </c>
      <c r="E1745" s="13">
        <v>4.6041789096573818E-2</v>
      </c>
      <c r="F1745" s="7">
        <v>120</v>
      </c>
      <c r="G1745" s="7">
        <f t="shared" si="436"/>
        <v>5.4789729024922851</v>
      </c>
      <c r="H1745" s="15">
        <f t="shared" si="437"/>
        <v>5.5710564806854324</v>
      </c>
      <c r="I1745" s="11">
        <f t="shared" si="438"/>
        <v>0.14533693551803467</v>
      </c>
      <c r="J1745" s="32">
        <f t="shared" si="439"/>
        <v>1.2111411293169556E-3</v>
      </c>
      <c r="K1745" s="32">
        <f t="shared" si="433"/>
        <v>825.66760866586014</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231</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4254</v>
      </c>
      <c r="D1746" s="12">
        <v>6.7522291599108941</v>
      </c>
      <c r="E1746" s="13">
        <v>2.8134288166295391E-2</v>
      </c>
      <c r="F1746" s="7">
        <v>240</v>
      </c>
      <c r="G1746" s="7">
        <f t="shared" si="436"/>
        <v>6.7240948717445983</v>
      </c>
      <c r="H1746" s="15">
        <f t="shared" si="437"/>
        <v>6.7803634480771899</v>
      </c>
      <c r="I1746" s="11">
        <f t="shared" si="438"/>
        <v>0.28187989691911269</v>
      </c>
      <c r="J1746" s="32">
        <f t="shared" si="439"/>
        <v>1.1744995704963028E-3</v>
      </c>
      <c r="K1746" s="32">
        <f t="shared" si="433"/>
        <v>851.4264501411734</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231</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4254</v>
      </c>
      <c r="D1747" s="12">
        <v>6.3788965157105082</v>
      </c>
      <c r="E1747" s="13">
        <v>2.9901077417393011E-2</v>
      </c>
      <c r="F1747" s="7">
        <v>213.33333333333329</v>
      </c>
      <c r="G1747" s="7">
        <f t="shared" si="436"/>
        <v>6.3489954382931151</v>
      </c>
      <c r="H1747" s="15">
        <f t="shared" si="437"/>
        <v>6.4087975931279013</v>
      </c>
      <c r="I1747" s="11">
        <f t="shared" si="438"/>
        <v>0.25267557571283156</v>
      </c>
      <c r="J1747" s="32">
        <f t="shared" si="439"/>
        <v>1.1844167611538984E-3</v>
      </c>
      <c r="K1747" s="32">
        <f t="shared" si="433"/>
        <v>844.29740678928476</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231</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4254</v>
      </c>
      <c r="D1748" s="12">
        <v>5.3565375285273831</v>
      </c>
      <c r="E1748" s="13">
        <v>0.24347897856942649</v>
      </c>
      <c r="F1748" s="7">
        <v>22</v>
      </c>
      <c r="G1748" s="7">
        <f t="shared" si="436"/>
        <v>5.1130585499579562</v>
      </c>
      <c r="H1748" s="15">
        <f t="shared" si="437"/>
        <v>5.60001650709681</v>
      </c>
      <c r="I1748" s="11">
        <f t="shared" si="438"/>
        <v>6.0930140902504829E-2</v>
      </c>
      <c r="J1748" s="32">
        <f t="shared" si="439"/>
        <v>2.7695518592047649E-3</v>
      </c>
      <c r="K1748" s="32">
        <f t="shared" si="433"/>
        <v>361.06924543638439</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231</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4254</v>
      </c>
      <c r="D1749" s="12">
        <v>4.4447802172789874</v>
      </c>
      <c r="E1749" s="13">
        <v>0.1403614805456522</v>
      </c>
      <c r="F1749" s="7">
        <v>31.666666666666671</v>
      </c>
      <c r="G1749" s="7">
        <f t="shared" si="436"/>
        <v>4.3044187367333349</v>
      </c>
      <c r="H1749" s="15">
        <f t="shared" si="437"/>
        <v>4.58514169782464</v>
      </c>
      <c r="I1749" s="11">
        <f t="shared" si="438"/>
        <v>8.7528499894592424E-2</v>
      </c>
      <c r="J1749" s="32">
        <f t="shared" si="439"/>
        <v>2.7640578914081815E-3</v>
      </c>
      <c r="K1749" s="32">
        <f t="shared" si="433"/>
        <v>361.78692317132993</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231</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4254</v>
      </c>
      <c r="D1750" s="12">
        <v>5.6418018551802618</v>
      </c>
      <c r="E1750" s="13">
        <v>0.1301954274272368</v>
      </c>
      <c r="F1750" s="7">
        <v>43.333333333333343</v>
      </c>
      <c r="G1750" s="7">
        <f t="shared" si="436"/>
        <v>5.5116064277530246</v>
      </c>
      <c r="H1750" s="15">
        <f t="shared" si="437"/>
        <v>5.771997282607499</v>
      </c>
      <c r="I1750" s="11">
        <f t="shared" si="438"/>
        <v>0.11937748651926537</v>
      </c>
      <c r="J1750" s="32">
        <f t="shared" si="439"/>
        <v>2.7548650735215083E-3</v>
      </c>
      <c r="K1750" s="32">
        <f t="shared" si="433"/>
        <v>362.99418422032295</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231</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4254</v>
      </c>
      <c r="D1751" s="12">
        <v>5.6310172766642408</v>
      </c>
      <c r="E1751" s="13">
        <v>0.1228585587635834</v>
      </c>
      <c r="F1751" s="7">
        <v>45.833333333333343</v>
      </c>
      <c r="G1751" s="7">
        <f t="shared" si="436"/>
        <v>5.508158717900657</v>
      </c>
      <c r="H1751" s="15">
        <f t="shared" si="437"/>
        <v>5.7538758354278245</v>
      </c>
      <c r="I1751" s="11">
        <f t="shared" si="438"/>
        <v>0.12615797869420806</v>
      </c>
      <c r="J1751" s="32">
        <f t="shared" si="439"/>
        <v>2.7525377169645387E-3</v>
      </c>
      <c r="K1751" s="32">
        <f t="shared" si="433"/>
        <v>363.30110713352423</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231</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4254</v>
      </c>
      <c r="D1752" s="12">
        <v>4.4030650891055068</v>
      </c>
      <c r="E1752" s="13">
        <v>0.24461472717252819</v>
      </c>
      <c r="F1752" s="7">
        <v>18</v>
      </c>
      <c r="G1752" s="7">
        <f t="shared" si="436"/>
        <v>4.1584503619329789</v>
      </c>
      <c r="H1752" s="15">
        <f t="shared" si="437"/>
        <v>4.6476798162780346</v>
      </c>
      <c r="I1752" s="11">
        <f t="shared" si="438"/>
        <v>4.9882552463261703E-2</v>
      </c>
      <c r="J1752" s="32">
        <f t="shared" si="439"/>
        <v>2.77125291462565E-3</v>
      </c>
      <c r="K1752" s="32">
        <f t="shared" si="433"/>
        <v>360.84761326632048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231</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4254</v>
      </c>
      <c r="D1753" s="12">
        <v>3.7801985653766579</v>
      </c>
      <c r="E1753" s="13">
        <v>0.1417574462016247</v>
      </c>
      <c r="F1753" s="7">
        <v>26.666666666666671</v>
      </c>
      <c r="G1753" s="7">
        <f t="shared" si="436"/>
        <v>3.6384411191750332</v>
      </c>
      <c r="H1753" s="15">
        <f t="shared" si="437"/>
        <v>3.9219560115782826</v>
      </c>
      <c r="I1753" s="11">
        <f t="shared" si="438"/>
        <v>7.3790471345345499E-2</v>
      </c>
      <c r="J1753" s="32">
        <f t="shared" si="439"/>
        <v>2.7671426754504553E-3</v>
      </c>
      <c r="K1753" s="32">
        <f t="shared" si="433"/>
        <v>361.38360658877588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231</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4254</v>
      </c>
      <c r="D1754" s="12">
        <v>5.1289422372410298</v>
      </c>
      <c r="E1754" s="13">
        <v>0.1172329654226521</v>
      </c>
      <c r="F1754" s="7">
        <v>43.749999999999993</v>
      </c>
      <c r="G1754" s="7">
        <f t="shared" si="436"/>
        <v>5.0117092718183773</v>
      </c>
      <c r="H1754" s="15">
        <f t="shared" si="437"/>
        <v>5.2461752026636823</v>
      </c>
      <c r="I1754" s="11">
        <f t="shared" si="438"/>
        <v>0.12050875556100196</v>
      </c>
      <c r="J1754" s="32">
        <f t="shared" si="439"/>
        <v>2.754485841394331E-3</v>
      </c>
      <c r="K1754" s="32">
        <f t="shared" si="433"/>
        <v>363.04416053697929</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231</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4254</v>
      </c>
      <c r="D1755" s="12">
        <v>5.0225875934424291</v>
      </c>
      <c r="E1755" s="13">
        <v>0.1255646898360607</v>
      </c>
      <c r="F1755" s="7">
        <v>40</v>
      </c>
      <c r="G1755" s="7">
        <f t="shared" si="436"/>
        <v>4.8970229036063682</v>
      </c>
      <c r="H1755" s="15">
        <f t="shared" si="437"/>
        <v>5.1481522832784901</v>
      </c>
      <c r="I1755" s="11">
        <f t="shared" si="438"/>
        <v>0.11031093939469955</v>
      </c>
      <c r="J1755" s="32">
        <f t="shared" si="439"/>
        <v>2.7577734848674889E-3</v>
      </c>
      <c r="K1755" s="32">
        <f t="shared" si="433"/>
        <v>362.61136220477152</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231</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5" priority="1">
      <formula>LEN(TRIM(A1))=0</formula>
    </cfRule>
    <cfRule type="expression" dxfId="614" priority="2">
      <formula>AND(NOT(ISBLANK($C1)),ISBLANK($C2))</formula>
    </cfRule>
    <cfRule type="expression" dxfId="613" priority="3">
      <formula>$C1&lt;&gt;$C2</formula>
    </cfRule>
  </conditionalFormatting>
  <conditionalFormatting sqref="A1724:XFD1731">
    <cfRule type="containsBlanks" dxfId="612" priority="657">
      <formula>LEN(TRIM(A1724))=0</formula>
    </cfRule>
    <cfRule type="expression" dxfId="611" priority="658">
      <formula>AND(NOT(ISBLANK($C1724)),ISBLANK(#REF!))</formula>
    </cfRule>
    <cfRule type="expression" dxfId="610"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2" activePane="bottomRight" state="frozen"/>
      <selection pane="topRight" activeCell="B1" sqref="B1"/>
      <selection pane="bottomLeft" activeCell="A2" sqref="A2"/>
      <selection pane="bottomRight" activeCell="A17" sqref="A17"/>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320</v>
      </c>
      <c r="B1" s="88" t="s">
        <v>356</v>
      </c>
      <c r="C1" s="108" t="s">
        <v>4364</v>
      </c>
      <c r="D1" s="88" t="s">
        <v>329</v>
      </c>
      <c r="E1" s="88" t="s">
        <v>349</v>
      </c>
      <c r="F1" s="88" t="s">
        <v>3811</v>
      </c>
      <c r="G1" s="115" t="s">
        <v>352</v>
      </c>
      <c r="H1" s="164" t="s">
        <v>3804</v>
      </c>
      <c r="I1" s="165" t="s">
        <v>353</v>
      </c>
      <c r="J1" s="166" t="s">
        <v>354</v>
      </c>
      <c r="K1" s="87" t="s">
        <v>3974</v>
      </c>
      <c r="L1" s="87" t="s">
        <v>321</v>
      </c>
      <c r="M1" s="87" t="s">
        <v>4367</v>
      </c>
      <c r="N1" s="87" t="s">
        <v>891</v>
      </c>
      <c r="O1" s="167" t="s">
        <v>322</v>
      </c>
    </row>
    <row r="2" spans="1:15" x14ac:dyDescent="0.25">
      <c r="A2" s="27" t="s">
        <v>0</v>
      </c>
      <c r="B2" s="28" t="s">
        <v>359</v>
      </c>
      <c r="C2" s="117" t="s">
        <v>4326</v>
      </c>
      <c r="D2" t="s">
        <v>347</v>
      </c>
      <c r="E2">
        <v>1</v>
      </c>
      <c r="F2" t="s">
        <v>3812</v>
      </c>
      <c r="G2" s="41" t="b">
        <v>0</v>
      </c>
      <c r="H2" s="41" t="b">
        <v>0</v>
      </c>
      <c r="K2" t="b">
        <v>0</v>
      </c>
      <c r="L2" t="b">
        <v>0</v>
      </c>
      <c r="M2" t="b">
        <v>0</v>
      </c>
      <c r="N2" t="b">
        <v>0</v>
      </c>
      <c r="O2" s="41" t="s">
        <v>3812</v>
      </c>
    </row>
    <row r="3" spans="1:15" x14ac:dyDescent="0.25">
      <c r="A3" s="27" t="s">
        <v>1</v>
      </c>
      <c r="B3" s="28" t="s">
        <v>357</v>
      </c>
      <c r="C3" s="117" t="s">
        <v>4325</v>
      </c>
      <c r="D3" t="s">
        <v>347</v>
      </c>
      <c r="E3">
        <v>2</v>
      </c>
      <c r="F3" t="s">
        <v>3812</v>
      </c>
      <c r="G3" s="41" t="b">
        <v>0</v>
      </c>
      <c r="H3" s="41" t="b">
        <v>0</v>
      </c>
      <c r="K3" t="b">
        <v>0</v>
      </c>
      <c r="L3" t="b">
        <v>0</v>
      </c>
      <c r="M3" t="b">
        <v>0</v>
      </c>
      <c r="N3" t="b">
        <v>0</v>
      </c>
      <c r="O3" s="41" t="s">
        <v>3812</v>
      </c>
    </row>
    <row r="4" spans="1:15" x14ac:dyDescent="0.25">
      <c r="A4" s="27" t="s">
        <v>325</v>
      </c>
      <c r="B4" s="28" t="s">
        <v>358</v>
      </c>
      <c r="C4" s="117" t="s">
        <v>4324</v>
      </c>
      <c r="D4" t="s">
        <v>355</v>
      </c>
      <c r="E4">
        <v>3</v>
      </c>
      <c r="F4" t="s">
        <v>3812</v>
      </c>
      <c r="G4" s="41" t="b">
        <v>0</v>
      </c>
      <c r="H4" s="41" t="b">
        <v>0</v>
      </c>
      <c r="K4" t="b">
        <v>0</v>
      </c>
      <c r="L4" t="b">
        <v>0</v>
      </c>
      <c r="M4" t="b">
        <v>0</v>
      </c>
      <c r="N4" t="b">
        <v>0</v>
      </c>
      <c r="O4" s="41" t="s">
        <v>3812</v>
      </c>
    </row>
    <row r="5" spans="1:15" x14ac:dyDescent="0.25">
      <c r="A5" s="116" t="s">
        <v>3803</v>
      </c>
      <c r="B5" s="116" t="s">
        <v>3980</v>
      </c>
      <c r="C5" s="110" t="s">
        <v>4327</v>
      </c>
      <c r="D5" t="s">
        <v>348</v>
      </c>
      <c r="E5">
        <v>4</v>
      </c>
      <c r="F5" t="s">
        <v>3812</v>
      </c>
      <c r="G5" s="41" t="b">
        <v>1</v>
      </c>
      <c r="H5" s="41" t="b">
        <v>0</v>
      </c>
      <c r="K5" t="b">
        <v>1</v>
      </c>
      <c r="L5" t="b">
        <v>1</v>
      </c>
      <c r="M5" t="b">
        <v>0</v>
      </c>
      <c r="N5" t="b">
        <v>0</v>
      </c>
      <c r="O5" s="41" t="s">
        <v>3812</v>
      </c>
    </row>
    <row r="6" spans="1:15" x14ac:dyDescent="0.25">
      <c r="A6" s="27" t="s">
        <v>147</v>
      </c>
      <c r="B6" s="28" t="s">
        <v>360</v>
      </c>
      <c r="C6" s="117" t="s">
        <v>4360</v>
      </c>
      <c r="D6" t="s">
        <v>348</v>
      </c>
      <c r="E6">
        <v>5</v>
      </c>
      <c r="F6" t="s">
        <v>3812</v>
      </c>
      <c r="G6" s="41" t="b">
        <v>1</v>
      </c>
      <c r="H6" s="41" t="b">
        <v>0</v>
      </c>
      <c r="K6" t="b">
        <v>1</v>
      </c>
      <c r="L6" t="b">
        <v>1</v>
      </c>
      <c r="M6" t="b">
        <v>0</v>
      </c>
      <c r="N6" t="b">
        <v>0</v>
      </c>
      <c r="O6" s="41">
        <v>0</v>
      </c>
    </row>
    <row r="7" spans="1:15" x14ac:dyDescent="0.25">
      <c r="A7" s="27" t="s">
        <v>86</v>
      </c>
      <c r="B7" s="28" t="s">
        <v>369</v>
      </c>
      <c r="C7" s="117" t="s">
        <v>4362</v>
      </c>
      <c r="D7" t="s">
        <v>348</v>
      </c>
      <c r="E7">
        <v>6</v>
      </c>
      <c r="F7" t="s">
        <v>3812</v>
      </c>
      <c r="G7" s="41" t="b">
        <v>1</v>
      </c>
      <c r="H7" s="41" t="b">
        <v>1</v>
      </c>
      <c r="J7" s="17" t="s">
        <v>3814</v>
      </c>
      <c r="K7" t="b">
        <v>0</v>
      </c>
      <c r="L7" t="b">
        <v>0</v>
      </c>
      <c r="M7" t="b">
        <v>0</v>
      </c>
      <c r="N7" t="b">
        <v>0</v>
      </c>
      <c r="O7" s="41" t="s">
        <v>3812</v>
      </c>
    </row>
    <row r="8" spans="1:15" x14ac:dyDescent="0.25">
      <c r="A8" s="27" t="s">
        <v>87</v>
      </c>
      <c r="B8" s="28" t="s">
        <v>3981</v>
      </c>
      <c r="C8" s="117" t="s">
        <v>4328</v>
      </c>
      <c r="D8" t="s">
        <v>348</v>
      </c>
      <c r="E8">
        <v>7</v>
      </c>
      <c r="F8" t="s">
        <v>3812</v>
      </c>
      <c r="G8" s="41" t="b">
        <v>0</v>
      </c>
      <c r="H8" s="41" t="b">
        <v>0</v>
      </c>
      <c r="K8" t="b">
        <v>0</v>
      </c>
      <c r="L8" t="b">
        <v>0</v>
      </c>
      <c r="M8" t="b">
        <v>0</v>
      </c>
      <c r="N8" t="b">
        <v>0</v>
      </c>
      <c r="O8" s="41" t="s">
        <v>3812</v>
      </c>
    </row>
    <row r="9" spans="1:15" x14ac:dyDescent="0.25">
      <c r="A9" s="27" t="s">
        <v>88</v>
      </c>
      <c r="B9" s="28" t="s">
        <v>3982</v>
      </c>
      <c r="C9" s="117" t="s">
        <v>4329</v>
      </c>
      <c r="D9" t="s">
        <v>348</v>
      </c>
      <c r="E9">
        <v>7</v>
      </c>
      <c r="F9" t="s">
        <v>3812</v>
      </c>
      <c r="G9" s="41" t="b">
        <v>0</v>
      </c>
      <c r="H9" s="41" t="b">
        <v>0</v>
      </c>
      <c r="K9" t="b">
        <v>0</v>
      </c>
      <c r="L9" t="b">
        <v>0</v>
      </c>
      <c r="M9" t="b">
        <v>0</v>
      </c>
      <c r="N9" t="b">
        <v>0</v>
      </c>
      <c r="O9" s="41" t="s">
        <v>3812</v>
      </c>
    </row>
    <row r="10" spans="1:15" x14ac:dyDescent="0.25">
      <c r="A10" s="116" t="s">
        <v>3977</v>
      </c>
      <c r="B10" s="116" t="s">
        <v>3983</v>
      </c>
      <c r="C10" s="110" t="s">
        <v>4330</v>
      </c>
      <c r="D10" t="s">
        <v>348</v>
      </c>
      <c r="E10">
        <v>8</v>
      </c>
      <c r="F10" t="s">
        <v>3812</v>
      </c>
      <c r="G10" s="41" t="b">
        <v>1</v>
      </c>
      <c r="H10" s="41" t="b">
        <v>0</v>
      </c>
      <c r="K10" t="b">
        <v>0</v>
      </c>
      <c r="L10" t="b">
        <v>0</v>
      </c>
      <c r="M10" t="b">
        <v>0</v>
      </c>
      <c r="N10" t="b">
        <v>0</v>
      </c>
      <c r="O10" s="41" t="s">
        <v>3812</v>
      </c>
    </row>
    <row r="11" spans="1:15" x14ac:dyDescent="0.25">
      <c r="A11" s="27" t="s">
        <v>3978</v>
      </c>
      <c r="B11" s="28" t="s">
        <v>3984</v>
      </c>
      <c r="C11" s="117" t="s">
        <v>4361</v>
      </c>
      <c r="D11" t="s">
        <v>348</v>
      </c>
      <c r="E11">
        <v>9</v>
      </c>
      <c r="F11" t="s">
        <v>3812</v>
      </c>
      <c r="G11" s="41" t="b">
        <v>0</v>
      </c>
      <c r="H11" s="41" t="b">
        <v>0</v>
      </c>
      <c r="K11" t="b">
        <v>0</v>
      </c>
      <c r="L11" t="b">
        <v>0</v>
      </c>
      <c r="M11" t="b">
        <v>0</v>
      </c>
      <c r="N11" t="b">
        <v>0</v>
      </c>
      <c r="O11" s="41" t="s">
        <v>3812</v>
      </c>
    </row>
    <row r="12" spans="1:15" x14ac:dyDescent="0.25">
      <c r="A12" s="27" t="s">
        <v>3979</v>
      </c>
      <c r="B12" s="28" t="s">
        <v>4264</v>
      </c>
      <c r="C12" s="117" t="s">
        <v>4331</v>
      </c>
      <c r="D12" t="s">
        <v>348</v>
      </c>
      <c r="E12">
        <v>9</v>
      </c>
      <c r="F12" t="s">
        <v>3812</v>
      </c>
      <c r="G12" s="41" t="b">
        <v>1</v>
      </c>
      <c r="H12" s="41" t="b">
        <v>0</v>
      </c>
      <c r="K12" t="b">
        <v>0</v>
      </c>
      <c r="L12" t="b">
        <v>0</v>
      </c>
      <c r="M12" t="b">
        <v>0</v>
      </c>
      <c r="N12" t="b">
        <v>0</v>
      </c>
      <c r="O12" s="41" t="s">
        <v>3812</v>
      </c>
    </row>
    <row r="13" spans="1:15" x14ac:dyDescent="0.25">
      <c r="A13" s="6" t="s">
        <v>43</v>
      </c>
      <c r="B13" s="6" t="s">
        <v>4265</v>
      </c>
      <c r="C13" s="111" t="str">
        <f>"=1 if the data span a period shorter than a year."</f>
        <v>=1 if the data span a period shorter than a year.</v>
      </c>
      <c r="D13" t="s">
        <v>330</v>
      </c>
      <c r="E13">
        <v>11</v>
      </c>
      <c r="F13" t="s">
        <v>3812</v>
      </c>
      <c r="G13" s="41" t="b">
        <v>1</v>
      </c>
      <c r="H13" s="41" t="b">
        <v>1</v>
      </c>
      <c r="I13">
        <v>1</v>
      </c>
      <c r="K13" t="b">
        <v>1</v>
      </c>
      <c r="L13" t="b">
        <v>1</v>
      </c>
      <c r="M13" t="b">
        <v>0</v>
      </c>
      <c r="N13" t="b">
        <v>0</v>
      </c>
      <c r="O13" s="41" t="s">
        <v>3813</v>
      </c>
    </row>
    <row r="14" spans="1:15" x14ac:dyDescent="0.25">
      <c r="A14" s="6" t="s">
        <v>44</v>
      </c>
      <c r="B14" s="6" t="s">
        <v>4266</v>
      </c>
      <c r="C14" s="111" t="str">
        <f>"=1 if the data span a period longer than a year (reference category)."</f>
        <v>=1 if the data span a period longer than a year (reference category).</v>
      </c>
      <c r="D14" t="s">
        <v>330</v>
      </c>
      <c r="E14">
        <v>11</v>
      </c>
      <c r="F14" t="s">
        <v>3812</v>
      </c>
      <c r="G14" s="41" t="b">
        <v>1</v>
      </c>
      <c r="H14" s="41" t="b">
        <v>1</v>
      </c>
      <c r="I14">
        <v>1</v>
      </c>
      <c r="K14" t="b">
        <v>0</v>
      </c>
      <c r="L14" t="b">
        <v>0</v>
      </c>
      <c r="M14" t="b">
        <v>1</v>
      </c>
      <c r="N14" t="b">
        <v>0</v>
      </c>
      <c r="O14" s="41" t="s">
        <v>3812</v>
      </c>
    </row>
    <row r="15" spans="1:15" x14ac:dyDescent="0.25">
      <c r="A15" s="6" t="s">
        <v>41</v>
      </c>
      <c r="B15" s="6" t="s">
        <v>4273</v>
      </c>
      <c r="C15" s="111" t="str">
        <f>"=1 if the estimates within the study can be aggregated on a city level."</f>
        <v>=1 if the estimates within the study can be aggregated on a city level.</v>
      </c>
      <c r="D15" t="s">
        <v>330</v>
      </c>
      <c r="E15">
        <v>12</v>
      </c>
      <c r="F15" t="s">
        <v>3812</v>
      </c>
      <c r="G15" s="41" t="b">
        <v>1</v>
      </c>
      <c r="H15" s="41" t="b">
        <v>1</v>
      </c>
      <c r="I15">
        <v>1</v>
      </c>
      <c r="K15" t="b">
        <v>1</v>
      </c>
      <c r="L15" t="b">
        <v>1</v>
      </c>
      <c r="M15" t="b">
        <v>0</v>
      </c>
      <c r="N15" t="b">
        <v>0</v>
      </c>
      <c r="O15" s="41" t="s">
        <v>3813</v>
      </c>
    </row>
    <row r="16" spans="1:15" x14ac:dyDescent="0.25">
      <c r="A16" s="6" t="s">
        <v>45</v>
      </c>
      <c r="B16" s="6" t="s">
        <v>4274</v>
      </c>
      <c r="C16" s="111" t="str">
        <f>"=1 if the estimates within the study can be aggregated on a subregional level."</f>
        <v>=1 if the estimates within the study can be aggregated on a subregional level.</v>
      </c>
      <c r="D16" t="s">
        <v>330</v>
      </c>
      <c r="E16">
        <v>12</v>
      </c>
      <c r="F16" t="s">
        <v>3812</v>
      </c>
      <c r="G16" s="41" t="b">
        <v>1</v>
      </c>
      <c r="H16" s="41" t="b">
        <v>1</v>
      </c>
      <c r="I16">
        <v>1</v>
      </c>
      <c r="K16" t="b">
        <v>1</v>
      </c>
      <c r="L16" t="b">
        <v>1</v>
      </c>
      <c r="M16" t="b">
        <v>0</v>
      </c>
      <c r="N16" t="b">
        <v>0</v>
      </c>
      <c r="O16" s="41" t="s">
        <v>3813</v>
      </c>
    </row>
    <row r="17" spans="1:15" x14ac:dyDescent="0.25">
      <c r="A17" s="6" t="s">
        <v>40</v>
      </c>
      <c r="B17" s="6" t="s">
        <v>4275</v>
      </c>
      <c r="C17" s="111" t="str">
        <f>"=1 if the estimates within the study can be aggregated on a regional level."</f>
        <v>=1 if the estimates within the study can be aggregated on a regional level.</v>
      </c>
      <c r="D17" t="s">
        <v>330</v>
      </c>
      <c r="E17">
        <v>12</v>
      </c>
      <c r="F17" t="s">
        <v>3812</v>
      </c>
      <c r="G17" s="41" t="b">
        <v>1</v>
      </c>
      <c r="H17" s="41" t="b">
        <v>1</v>
      </c>
      <c r="I17">
        <v>1</v>
      </c>
      <c r="K17" t="b">
        <v>1</v>
      </c>
      <c r="L17" t="b">
        <v>1</v>
      </c>
      <c r="M17" t="b">
        <v>0</v>
      </c>
      <c r="N17" t="b">
        <v>0</v>
      </c>
      <c r="O17" s="41" t="s">
        <v>3813</v>
      </c>
    </row>
    <row r="18" spans="1:15" x14ac:dyDescent="0.25">
      <c r="A18" s="6" t="s">
        <v>42</v>
      </c>
      <c r="B18" s="6" t="s">
        <v>4276</v>
      </c>
      <c r="C18" s="111" t="str">
        <f>"=1 if the estimates within the study can be aggregated on a country level."</f>
        <v>=1 if the estimates within the study can be aggregated on a country level.</v>
      </c>
      <c r="D18" t="s">
        <v>330</v>
      </c>
      <c r="E18">
        <v>12</v>
      </c>
      <c r="F18" t="s">
        <v>3812</v>
      </c>
      <c r="G18" s="41" t="b">
        <v>1</v>
      </c>
      <c r="H18" s="41" t="b">
        <v>1</v>
      </c>
      <c r="I18">
        <v>1</v>
      </c>
      <c r="K18" t="b">
        <v>1</v>
      </c>
      <c r="L18" t="b">
        <v>1</v>
      </c>
      <c r="M18" t="b">
        <v>0</v>
      </c>
      <c r="N18" t="b">
        <v>0</v>
      </c>
      <c r="O18" s="41" t="s">
        <v>3813</v>
      </c>
    </row>
    <row r="19" spans="1:15" x14ac:dyDescent="0.25">
      <c r="A19" s="6" t="s">
        <v>274</v>
      </c>
      <c r="B19" s="6" t="s">
        <v>4277</v>
      </c>
      <c r="C19" s="111" t="str">
        <f>"=1 if the estimates within the study can not be aggregated on a country level or smaller (reference category)."</f>
        <v>=1 if the estimates within the study can not be aggregated on a country level or smaller (reference category).</v>
      </c>
      <c r="D19" t="s">
        <v>330</v>
      </c>
      <c r="E19">
        <v>12</v>
      </c>
      <c r="F19" t="s">
        <v>3812</v>
      </c>
      <c r="G19" s="41" t="b">
        <v>1</v>
      </c>
      <c r="H19" s="41" t="b">
        <v>1</v>
      </c>
      <c r="I19">
        <v>1</v>
      </c>
      <c r="K19" t="b">
        <v>0</v>
      </c>
      <c r="L19" t="b">
        <v>0</v>
      </c>
      <c r="M19" t="b">
        <v>1</v>
      </c>
      <c r="N19" t="b">
        <v>0</v>
      </c>
      <c r="O19" s="41" t="s">
        <v>3812</v>
      </c>
    </row>
    <row r="20" spans="1:15" x14ac:dyDescent="0.25">
      <c r="A20" s="6" t="s">
        <v>90</v>
      </c>
      <c r="B20" s="6" t="s">
        <v>4267</v>
      </c>
      <c r="C20" s="111" t="s">
        <v>4332</v>
      </c>
      <c r="D20" t="s">
        <v>347</v>
      </c>
      <c r="E20">
        <v>13</v>
      </c>
      <c r="F20" t="s">
        <v>3812</v>
      </c>
      <c r="G20" s="41" t="b">
        <v>1</v>
      </c>
      <c r="H20" s="41" t="b">
        <v>1</v>
      </c>
      <c r="J20" s="17" t="s">
        <v>3814</v>
      </c>
      <c r="K20" t="b">
        <v>0</v>
      </c>
      <c r="L20" t="b">
        <v>0</v>
      </c>
      <c r="M20" t="b">
        <v>0</v>
      </c>
      <c r="N20" t="b">
        <v>0</v>
      </c>
      <c r="O20" s="41" t="s">
        <v>3812</v>
      </c>
    </row>
    <row r="21" spans="1:15" x14ac:dyDescent="0.25">
      <c r="A21" s="6" t="s">
        <v>91</v>
      </c>
      <c r="B21" s="6" t="s">
        <v>361</v>
      </c>
      <c r="C21" s="111" t="s">
        <v>4333</v>
      </c>
      <c r="D21" t="s">
        <v>347</v>
      </c>
      <c r="E21">
        <v>13</v>
      </c>
      <c r="F21" t="s">
        <v>3812</v>
      </c>
      <c r="G21" s="41" t="b">
        <v>0</v>
      </c>
      <c r="H21" s="41" t="b">
        <v>0</v>
      </c>
      <c r="K21" t="b">
        <v>0</v>
      </c>
      <c r="L21" t="b">
        <v>0</v>
      </c>
      <c r="M21" t="b">
        <v>0</v>
      </c>
      <c r="N21" t="b">
        <v>0</v>
      </c>
      <c r="O21" s="41" t="s">
        <v>3812</v>
      </c>
    </row>
    <row r="22" spans="1:15" x14ac:dyDescent="0.25">
      <c r="A22" s="6" t="s">
        <v>89</v>
      </c>
      <c r="B22" s="6" t="s">
        <v>362</v>
      </c>
      <c r="C22" s="111" t="s">
        <v>4334</v>
      </c>
      <c r="D22" t="s">
        <v>347</v>
      </c>
      <c r="E22">
        <v>13</v>
      </c>
      <c r="F22" t="s">
        <v>3812</v>
      </c>
      <c r="G22" s="41" t="b">
        <v>0</v>
      </c>
      <c r="H22" s="41" t="b">
        <v>0</v>
      </c>
      <c r="K22" t="b">
        <v>0</v>
      </c>
      <c r="L22" t="b">
        <v>0</v>
      </c>
      <c r="M22" t="b">
        <v>0</v>
      </c>
      <c r="N22" t="b">
        <v>0</v>
      </c>
      <c r="O22" s="41" t="s">
        <v>3812</v>
      </c>
    </row>
    <row r="23" spans="1:15" x14ac:dyDescent="0.25">
      <c r="A23" s="2" t="s">
        <v>137</v>
      </c>
      <c r="B23" s="2" t="s">
        <v>363</v>
      </c>
      <c r="C23" s="112" t="s">
        <v>4338</v>
      </c>
      <c r="D23" t="s">
        <v>347</v>
      </c>
      <c r="E23">
        <v>14</v>
      </c>
      <c r="F23" t="s">
        <v>3812</v>
      </c>
      <c r="G23" s="41" t="b">
        <v>1</v>
      </c>
      <c r="H23" s="41" t="b">
        <v>1</v>
      </c>
      <c r="J23" s="17" t="s">
        <v>3814</v>
      </c>
      <c r="K23" t="b">
        <v>1</v>
      </c>
      <c r="L23" t="b">
        <v>1</v>
      </c>
      <c r="M23" t="b">
        <v>0</v>
      </c>
      <c r="N23" t="b">
        <v>1</v>
      </c>
      <c r="O23" s="41" t="s">
        <v>3813</v>
      </c>
    </row>
    <row r="24" spans="1:15" x14ac:dyDescent="0.25">
      <c r="A24" s="2" t="s">
        <v>31</v>
      </c>
      <c r="B24" s="2" t="s">
        <v>4268</v>
      </c>
      <c r="C24" s="112" t="s">
        <v>4335</v>
      </c>
      <c r="D24" t="s">
        <v>348</v>
      </c>
      <c r="E24">
        <v>15</v>
      </c>
      <c r="F24" t="s">
        <v>3814</v>
      </c>
      <c r="G24" s="41" t="b">
        <v>1</v>
      </c>
      <c r="H24" s="41" t="b">
        <v>1</v>
      </c>
      <c r="J24" s="17" t="s">
        <v>3814</v>
      </c>
      <c r="K24" t="b">
        <v>1</v>
      </c>
      <c r="L24" t="b">
        <v>1</v>
      </c>
      <c r="M24" t="b">
        <v>0</v>
      </c>
      <c r="N24" t="b">
        <v>0</v>
      </c>
      <c r="O24" s="41" t="s">
        <v>3813</v>
      </c>
    </row>
    <row r="25" spans="1:15" x14ac:dyDescent="0.25">
      <c r="A25" s="2" t="s">
        <v>46</v>
      </c>
      <c r="B25" s="2" t="s">
        <v>4269</v>
      </c>
      <c r="C25" s="112" t="s">
        <v>4336</v>
      </c>
      <c r="D25" t="s">
        <v>348</v>
      </c>
      <c r="E25">
        <v>16</v>
      </c>
      <c r="F25" t="s">
        <v>3814</v>
      </c>
      <c r="G25" s="41" t="b">
        <v>1</v>
      </c>
      <c r="H25" s="41" t="b">
        <v>1</v>
      </c>
      <c r="J25" s="17" t="s">
        <v>3814</v>
      </c>
      <c r="K25" t="b">
        <v>1</v>
      </c>
      <c r="L25" t="b">
        <v>1</v>
      </c>
      <c r="M25" t="b">
        <v>0</v>
      </c>
      <c r="N25" t="b">
        <v>0</v>
      </c>
      <c r="O25" s="41" t="s">
        <v>3813</v>
      </c>
    </row>
    <row r="26" spans="1:15" x14ac:dyDescent="0.25">
      <c r="A26" s="2" t="s">
        <v>192</v>
      </c>
      <c r="B26" s="2" t="s">
        <v>4365</v>
      </c>
      <c r="C26" s="112" t="str">
        <f>"=1 if authors report schooling in years."</f>
        <v>=1 if authors report schooling in years.</v>
      </c>
      <c r="D26" t="s">
        <v>330</v>
      </c>
      <c r="E26">
        <v>17</v>
      </c>
      <c r="F26" t="s">
        <v>3812</v>
      </c>
      <c r="G26" s="41" t="b">
        <v>1</v>
      </c>
      <c r="H26" s="41" t="b">
        <v>1</v>
      </c>
      <c r="I26">
        <v>1</v>
      </c>
      <c r="K26" t="b">
        <v>1</v>
      </c>
      <c r="L26" t="b">
        <v>1</v>
      </c>
      <c r="M26" t="b">
        <v>0</v>
      </c>
      <c r="N26" t="b">
        <v>0</v>
      </c>
      <c r="O26" s="41" t="s">
        <v>3813</v>
      </c>
    </row>
    <row r="27" spans="1:15" x14ac:dyDescent="0.25">
      <c r="A27" s="2" t="s">
        <v>193</v>
      </c>
      <c r="B27" s="2" t="s">
        <v>4366</v>
      </c>
      <c r="C27" s="112" t="str">
        <f>"=1 if the authors report schooling in levels (e.g., attained college degree) (reference category)."</f>
        <v>=1 if the authors report schooling in levels (e.g., attained college degree) (reference category).</v>
      </c>
      <c r="D27" t="s">
        <v>330</v>
      </c>
      <c r="E27">
        <v>17</v>
      </c>
      <c r="F27" t="s">
        <v>3812</v>
      </c>
      <c r="G27" s="41" t="b">
        <v>1</v>
      </c>
      <c r="H27" s="41" t="b">
        <v>1</v>
      </c>
      <c r="I27">
        <v>1</v>
      </c>
      <c r="K27" t="b">
        <v>0</v>
      </c>
      <c r="L27" t="b">
        <v>0</v>
      </c>
      <c r="M27" t="b">
        <v>1</v>
      </c>
      <c r="N27" t="b">
        <v>0</v>
      </c>
      <c r="O27" s="41" t="s">
        <v>3812</v>
      </c>
    </row>
    <row r="28" spans="1:15" x14ac:dyDescent="0.25">
      <c r="A28" s="2" t="s">
        <v>120</v>
      </c>
      <c r="B28" s="2" t="s">
        <v>4278</v>
      </c>
      <c r="C28" s="112" t="str">
        <f>"=1 if the dependent variable in the regression is log hourly wage."</f>
        <v>=1 if the dependent variable in the regression is log hourly wage.</v>
      </c>
      <c r="D28" t="s">
        <v>330</v>
      </c>
      <c r="E28">
        <v>18</v>
      </c>
      <c r="F28" t="s">
        <v>3812</v>
      </c>
      <c r="G28" s="41" t="b">
        <v>1</v>
      </c>
      <c r="H28" s="41" t="b">
        <v>1</v>
      </c>
      <c r="I28">
        <v>1</v>
      </c>
      <c r="K28" t="b">
        <v>1</v>
      </c>
      <c r="L28" t="b">
        <v>1</v>
      </c>
      <c r="M28" t="b">
        <v>0</v>
      </c>
      <c r="N28" t="b">
        <v>0</v>
      </c>
      <c r="O28" s="41" t="s">
        <v>3813</v>
      </c>
    </row>
    <row r="29" spans="1:15" x14ac:dyDescent="0.25">
      <c r="A29" s="2" t="s">
        <v>135</v>
      </c>
      <c r="B29" s="2" t="s">
        <v>4279</v>
      </c>
      <c r="C29" s="112" t="str">
        <f>"=1 if the dependent variable in the regression is log daily or weekly wage."</f>
        <v>=1 if the dependent variable in the regression is log daily or weekly wage.</v>
      </c>
      <c r="D29" t="s">
        <v>330</v>
      </c>
      <c r="E29">
        <v>18</v>
      </c>
      <c r="F29" t="s">
        <v>3812</v>
      </c>
      <c r="G29" s="41" t="b">
        <v>1</v>
      </c>
      <c r="H29" s="41" t="b">
        <v>1</v>
      </c>
      <c r="I29">
        <v>1</v>
      </c>
      <c r="K29" t="b">
        <v>1</v>
      </c>
      <c r="L29" t="b">
        <v>1</v>
      </c>
      <c r="M29" t="b">
        <v>0</v>
      </c>
      <c r="N29" t="b">
        <v>0</v>
      </c>
      <c r="O29" s="41" t="s">
        <v>3813</v>
      </c>
    </row>
    <row r="30" spans="1:15" x14ac:dyDescent="0.25">
      <c r="A30" s="2" t="s">
        <v>130</v>
      </c>
      <c r="B30" s="2" t="s">
        <v>4280</v>
      </c>
      <c r="C30" s="112" t="str">
        <f>"=1 if the dependent variable in the regression is log monthly wage."</f>
        <v>=1 if the dependent variable in the regression is log monthly wage.</v>
      </c>
      <c r="D30" t="s">
        <v>330</v>
      </c>
      <c r="E30">
        <v>18</v>
      </c>
      <c r="F30" t="s">
        <v>3812</v>
      </c>
      <c r="G30" s="41" t="b">
        <v>1</v>
      </c>
      <c r="H30" s="41" t="b">
        <v>1</v>
      </c>
      <c r="I30">
        <v>1</v>
      </c>
      <c r="K30" t="b">
        <v>1</v>
      </c>
      <c r="L30" t="b">
        <v>1</v>
      </c>
      <c r="M30" t="b">
        <v>0</v>
      </c>
      <c r="N30" t="b">
        <v>0</v>
      </c>
      <c r="O30" s="41" t="s">
        <v>3813</v>
      </c>
    </row>
    <row r="31" spans="1:15" x14ac:dyDescent="0.25">
      <c r="A31" s="2" t="s">
        <v>121</v>
      </c>
      <c r="B31" s="2" t="s">
        <v>4376</v>
      </c>
      <c r="C31" s="112" t="str">
        <f>"=1 if the dependent variable in the regression is log of mean annual earnings (reference category)."</f>
        <v>=1 if the dependent variable in the regression is log of mean annual earnings (reference category).</v>
      </c>
      <c r="D31" t="s">
        <v>330</v>
      </c>
      <c r="E31">
        <v>18</v>
      </c>
      <c r="F31" t="s">
        <v>3812</v>
      </c>
      <c r="G31" s="41" t="b">
        <v>1</v>
      </c>
      <c r="H31" s="41" t="b">
        <v>1</v>
      </c>
      <c r="I31">
        <v>1</v>
      </c>
      <c r="K31" t="b">
        <v>0</v>
      </c>
      <c r="L31" t="b">
        <v>0</v>
      </c>
      <c r="M31" t="b">
        <v>1</v>
      </c>
      <c r="N31" t="b">
        <v>0</v>
      </c>
      <c r="O31" s="41" t="s">
        <v>3812</v>
      </c>
    </row>
    <row r="32" spans="1:15" x14ac:dyDescent="0.25">
      <c r="A32" s="2" t="s">
        <v>47</v>
      </c>
      <c r="B32" s="2" t="s">
        <v>4321</v>
      </c>
      <c r="C32" s="112" t="str">
        <f>"=1 if the study uses micro data."</f>
        <v>=1 if the study uses micro data.</v>
      </c>
      <c r="D32" t="s">
        <v>330</v>
      </c>
      <c r="E32">
        <v>19</v>
      </c>
      <c r="F32" t="s">
        <v>3812</v>
      </c>
      <c r="G32" s="41" t="b">
        <v>1</v>
      </c>
      <c r="H32" s="41" t="b">
        <v>1</v>
      </c>
      <c r="I32">
        <v>1</v>
      </c>
      <c r="K32" t="b">
        <v>1</v>
      </c>
      <c r="L32" t="b">
        <v>1</v>
      </c>
      <c r="M32" t="b">
        <v>0</v>
      </c>
      <c r="N32" t="b">
        <v>0</v>
      </c>
      <c r="O32" s="41" t="s">
        <v>3813</v>
      </c>
    </row>
    <row r="33" spans="1:15" x14ac:dyDescent="0.25">
      <c r="A33" s="2" t="s">
        <v>48</v>
      </c>
      <c r="B33" s="2" t="s">
        <v>4320</v>
      </c>
      <c r="C33" s="112" t="str">
        <f>"=1 if the study uses data from a survey."</f>
        <v>=1 if the study uses data from a survey.</v>
      </c>
      <c r="D33" t="s">
        <v>330</v>
      </c>
      <c r="E33">
        <v>19</v>
      </c>
      <c r="F33" t="s">
        <v>3812</v>
      </c>
      <c r="G33" s="41" t="b">
        <v>1</v>
      </c>
      <c r="H33" s="41" t="b">
        <v>1</v>
      </c>
      <c r="I33">
        <v>1</v>
      </c>
      <c r="K33" t="b">
        <v>1</v>
      </c>
      <c r="L33" t="b">
        <v>1</v>
      </c>
      <c r="M33" t="b">
        <v>0</v>
      </c>
      <c r="N33" t="b">
        <v>0</v>
      </c>
      <c r="O33" s="41" t="s">
        <v>3813</v>
      </c>
    </row>
    <row r="34" spans="1:15" x14ac:dyDescent="0.25">
      <c r="A34" s="2" t="s">
        <v>49</v>
      </c>
      <c r="B34" s="2" t="s">
        <v>4319</v>
      </c>
      <c r="C34" s="112" t="str">
        <f>"=1 if the study uses data from a national register (reference category)."</f>
        <v>=1 if the study uses data from a national register (reference category).</v>
      </c>
      <c r="D34" t="s">
        <v>330</v>
      </c>
      <c r="E34">
        <v>19</v>
      </c>
      <c r="F34" t="s">
        <v>3812</v>
      </c>
      <c r="G34" s="41" t="b">
        <v>1</v>
      </c>
      <c r="H34" s="41" t="b">
        <v>1</v>
      </c>
      <c r="I34">
        <v>1</v>
      </c>
      <c r="K34" t="b">
        <v>0</v>
      </c>
      <c r="L34" t="b">
        <v>0</v>
      </c>
      <c r="M34" t="b">
        <v>1</v>
      </c>
      <c r="N34" t="b">
        <v>0</v>
      </c>
      <c r="O34" s="41" t="s">
        <v>3812</v>
      </c>
    </row>
    <row r="35" spans="1:15" x14ac:dyDescent="0.25">
      <c r="A35" s="2" t="s">
        <v>50</v>
      </c>
      <c r="B35" s="2" t="s">
        <v>4270</v>
      </c>
      <c r="C35" s="112" t="str">
        <f>"=1 if the study uses cross-sectional data."</f>
        <v>=1 if the study uses cross-sectional data.</v>
      </c>
      <c r="D35" t="s">
        <v>330</v>
      </c>
      <c r="E35">
        <v>20</v>
      </c>
      <c r="F35" t="s">
        <v>3812</v>
      </c>
      <c r="G35" s="41" t="b">
        <v>1</v>
      </c>
      <c r="H35" s="41" t="b">
        <v>1</v>
      </c>
      <c r="I35">
        <v>1</v>
      </c>
      <c r="K35" t="b">
        <v>1</v>
      </c>
      <c r="L35" t="b">
        <v>1</v>
      </c>
      <c r="M35" t="b">
        <v>0</v>
      </c>
      <c r="N35" t="b">
        <v>0</v>
      </c>
      <c r="O35" s="41" t="s">
        <v>3813</v>
      </c>
    </row>
    <row r="36" spans="1:15" x14ac:dyDescent="0.25">
      <c r="A36" s="2" t="s">
        <v>51</v>
      </c>
      <c r="B36" s="2" t="s">
        <v>4271</v>
      </c>
      <c r="C36" s="112" t="str">
        <f>"=1 if the study uses panel data (reference category)."</f>
        <v>=1 if the study uses panel data (reference category).</v>
      </c>
      <c r="D36" t="s">
        <v>330</v>
      </c>
      <c r="E36">
        <v>20</v>
      </c>
      <c r="F36" t="s">
        <v>3812</v>
      </c>
      <c r="G36" s="41" t="b">
        <v>1</v>
      </c>
      <c r="H36" s="41" t="b">
        <v>1</v>
      </c>
      <c r="I36">
        <v>1</v>
      </c>
      <c r="K36" t="b">
        <v>0</v>
      </c>
      <c r="L36" t="b">
        <v>0</v>
      </c>
      <c r="M36" t="b">
        <v>1</v>
      </c>
      <c r="N36" t="b">
        <v>0</v>
      </c>
      <c r="O36" s="41" t="s">
        <v>3812</v>
      </c>
    </row>
    <row r="37" spans="1:15" x14ac:dyDescent="0.25">
      <c r="A37" s="2" t="s">
        <v>64</v>
      </c>
      <c r="B37" s="2" t="s">
        <v>4322</v>
      </c>
      <c r="C37" s="112" t="s">
        <v>4337</v>
      </c>
      <c r="D37" t="s">
        <v>348</v>
      </c>
      <c r="E37">
        <v>21</v>
      </c>
      <c r="F37" t="s">
        <v>3814</v>
      </c>
      <c r="G37" s="41" t="b">
        <v>1</v>
      </c>
      <c r="H37" s="41" t="b">
        <v>1</v>
      </c>
      <c r="J37" s="17" t="s">
        <v>3814</v>
      </c>
      <c r="K37" t="b">
        <v>1</v>
      </c>
      <c r="L37" t="b">
        <v>1</v>
      </c>
      <c r="M37" t="b">
        <v>0</v>
      </c>
      <c r="N37" t="b">
        <v>1</v>
      </c>
      <c r="O37" s="41" t="s">
        <v>3813</v>
      </c>
    </row>
    <row r="38" spans="1:15" x14ac:dyDescent="0.25">
      <c r="A38" s="37" t="s">
        <v>103</v>
      </c>
      <c r="B38" s="3" t="s">
        <v>4316</v>
      </c>
      <c r="C38" s="118" t="s">
        <v>4341</v>
      </c>
      <c r="D38" t="s">
        <v>350</v>
      </c>
      <c r="E38">
        <v>22</v>
      </c>
      <c r="F38" t="s">
        <v>3813</v>
      </c>
      <c r="G38" s="41" t="b">
        <v>1</v>
      </c>
      <c r="H38" s="41" t="b">
        <v>0</v>
      </c>
      <c r="K38" t="b">
        <v>0</v>
      </c>
      <c r="L38" t="b">
        <v>0</v>
      </c>
      <c r="M38" t="b">
        <v>1</v>
      </c>
      <c r="N38" t="b">
        <v>0</v>
      </c>
      <c r="O38" s="41" t="s">
        <v>3812</v>
      </c>
    </row>
    <row r="39" spans="1:15" x14ac:dyDescent="0.25">
      <c r="A39" s="37" t="s">
        <v>99</v>
      </c>
      <c r="B39" s="3" t="s">
        <v>4315</v>
      </c>
      <c r="C39" s="118" t="s">
        <v>4339</v>
      </c>
      <c r="D39" t="s">
        <v>350</v>
      </c>
      <c r="E39">
        <v>22</v>
      </c>
      <c r="F39" t="s">
        <v>3813</v>
      </c>
      <c r="G39" s="41" t="b">
        <v>1</v>
      </c>
      <c r="H39" s="41" t="b">
        <v>0</v>
      </c>
      <c r="K39" t="b">
        <v>1</v>
      </c>
      <c r="L39" t="b">
        <v>1</v>
      </c>
      <c r="M39" t="b">
        <v>0</v>
      </c>
      <c r="N39" t="b">
        <v>0</v>
      </c>
      <c r="O39" s="41" t="s">
        <v>3813</v>
      </c>
    </row>
    <row r="40" spans="1:15" x14ac:dyDescent="0.25">
      <c r="A40" s="37" t="s">
        <v>100</v>
      </c>
      <c r="B40" s="3" t="s">
        <v>4272</v>
      </c>
      <c r="C40" s="118" t="s">
        <v>4340</v>
      </c>
      <c r="D40" t="s">
        <v>350</v>
      </c>
      <c r="E40">
        <v>22</v>
      </c>
      <c r="F40" t="s">
        <v>3813</v>
      </c>
      <c r="G40" s="41" t="b">
        <v>1</v>
      </c>
      <c r="H40" s="41" t="b">
        <v>0</v>
      </c>
      <c r="K40" t="b">
        <v>1</v>
      </c>
      <c r="L40" t="b">
        <v>1</v>
      </c>
      <c r="M40" t="b">
        <v>0</v>
      </c>
      <c r="N40" t="b">
        <v>0</v>
      </c>
      <c r="O40" s="41" t="s">
        <v>3813</v>
      </c>
    </row>
    <row r="41" spans="1:15" x14ac:dyDescent="0.25">
      <c r="A41" s="37" t="s">
        <v>101</v>
      </c>
      <c r="B41" s="3" t="s">
        <v>3771</v>
      </c>
      <c r="C41" s="118" t="s">
        <v>4342</v>
      </c>
      <c r="D41" t="s">
        <v>350</v>
      </c>
      <c r="E41">
        <v>22</v>
      </c>
      <c r="F41" t="s">
        <v>3813</v>
      </c>
      <c r="G41" s="41" t="b">
        <v>1</v>
      </c>
      <c r="H41" s="41" t="b">
        <v>1</v>
      </c>
      <c r="J41" s="17">
        <v>0.5</v>
      </c>
      <c r="K41" t="b">
        <v>1</v>
      </c>
      <c r="L41" t="b">
        <v>1</v>
      </c>
      <c r="M41" t="b">
        <v>0</v>
      </c>
      <c r="N41" t="b">
        <v>0</v>
      </c>
      <c r="O41" s="41" t="s">
        <v>3813</v>
      </c>
    </row>
    <row r="42" spans="1:15" x14ac:dyDescent="0.25">
      <c r="A42" s="37" t="s">
        <v>93</v>
      </c>
      <c r="B42" s="3" t="s">
        <v>4378</v>
      </c>
      <c r="C42" s="118" t="s">
        <v>4347</v>
      </c>
      <c r="D42" t="s">
        <v>350</v>
      </c>
      <c r="E42">
        <v>24</v>
      </c>
      <c r="F42" t="s">
        <v>3813</v>
      </c>
      <c r="G42" s="41" t="b">
        <v>1</v>
      </c>
      <c r="H42" s="41" t="b">
        <v>1</v>
      </c>
      <c r="J42" s="17">
        <v>0.5</v>
      </c>
      <c r="K42" t="b">
        <v>1</v>
      </c>
      <c r="L42" t="b">
        <v>1</v>
      </c>
      <c r="M42" t="b">
        <v>0</v>
      </c>
      <c r="N42" t="b">
        <v>0</v>
      </c>
      <c r="O42" s="41" t="s">
        <v>3813</v>
      </c>
    </row>
    <row r="43" spans="1:15" x14ac:dyDescent="0.25">
      <c r="A43" s="37" t="s">
        <v>92</v>
      </c>
      <c r="B43" s="3" t="s">
        <v>4379</v>
      </c>
      <c r="C43" s="118" t="s">
        <v>4346</v>
      </c>
      <c r="D43" t="s">
        <v>350</v>
      </c>
      <c r="E43">
        <v>24</v>
      </c>
      <c r="F43" t="s">
        <v>3813</v>
      </c>
      <c r="G43" s="41" t="b">
        <v>0</v>
      </c>
      <c r="H43" s="41" t="b">
        <v>0</v>
      </c>
      <c r="K43" t="b">
        <v>0</v>
      </c>
      <c r="L43" t="b">
        <v>0</v>
      </c>
      <c r="M43" t="b">
        <v>1</v>
      </c>
      <c r="N43" t="b">
        <v>0</v>
      </c>
      <c r="O43" s="41" t="s">
        <v>3812</v>
      </c>
    </row>
    <row r="44" spans="1:15" x14ac:dyDescent="0.25">
      <c r="A44" s="37" t="s">
        <v>32</v>
      </c>
      <c r="B44" s="3" t="s">
        <v>4281</v>
      </c>
      <c r="C44" s="118" t="s">
        <v>4345</v>
      </c>
      <c r="D44" t="s">
        <v>350</v>
      </c>
      <c r="E44">
        <v>25</v>
      </c>
      <c r="F44" t="s">
        <v>3813</v>
      </c>
      <c r="G44" s="41" t="b">
        <v>1</v>
      </c>
      <c r="H44" s="41" t="b">
        <v>1</v>
      </c>
      <c r="J44" s="17">
        <v>0.5</v>
      </c>
      <c r="K44" t="b">
        <v>1</v>
      </c>
      <c r="L44" t="b">
        <v>1</v>
      </c>
      <c r="M44" t="b">
        <v>0</v>
      </c>
      <c r="N44" t="b">
        <v>0</v>
      </c>
      <c r="O44" s="41" t="s">
        <v>3813</v>
      </c>
    </row>
    <row r="45" spans="1:15" x14ac:dyDescent="0.25">
      <c r="A45" s="37" t="s">
        <v>33</v>
      </c>
      <c r="B45" s="3" t="s">
        <v>4282</v>
      </c>
      <c r="C45" s="118" t="s">
        <v>4344</v>
      </c>
      <c r="D45" t="s">
        <v>350</v>
      </c>
      <c r="E45">
        <v>25</v>
      </c>
      <c r="F45" t="s">
        <v>3813</v>
      </c>
      <c r="G45" s="41" t="b">
        <v>0</v>
      </c>
      <c r="H45" s="41" t="b">
        <v>0</v>
      </c>
      <c r="K45" t="b">
        <v>0</v>
      </c>
      <c r="L45" t="b">
        <v>0</v>
      </c>
      <c r="M45" t="b">
        <v>1</v>
      </c>
      <c r="N45" t="b">
        <v>0</v>
      </c>
      <c r="O45" s="41" t="s">
        <v>3812</v>
      </c>
    </row>
    <row r="46" spans="1:15" x14ac:dyDescent="0.25">
      <c r="A46" s="37" t="s">
        <v>34</v>
      </c>
      <c r="B46" s="3" t="s">
        <v>4283</v>
      </c>
      <c r="C46" s="118" t="s">
        <v>4343</v>
      </c>
      <c r="D46" t="s">
        <v>350</v>
      </c>
      <c r="E46">
        <v>26</v>
      </c>
      <c r="F46" t="s">
        <v>3813</v>
      </c>
      <c r="G46" s="41" t="b">
        <v>1</v>
      </c>
      <c r="H46" s="41" t="b">
        <v>1</v>
      </c>
      <c r="J46" s="17">
        <v>0.5</v>
      </c>
      <c r="K46" t="b">
        <v>1</v>
      </c>
      <c r="L46" t="b">
        <v>1</v>
      </c>
      <c r="M46" t="b">
        <v>0</v>
      </c>
      <c r="N46" t="b">
        <v>0</v>
      </c>
      <c r="O46" s="41" t="s">
        <v>3813</v>
      </c>
    </row>
    <row r="47" spans="1:15" x14ac:dyDescent="0.25">
      <c r="A47" s="37" t="s">
        <v>35</v>
      </c>
      <c r="B47" s="3" t="s">
        <v>4284</v>
      </c>
      <c r="C47" s="118" t="s">
        <v>4348</v>
      </c>
      <c r="D47" t="s">
        <v>350</v>
      </c>
      <c r="E47">
        <v>26</v>
      </c>
      <c r="F47" t="s">
        <v>3813</v>
      </c>
      <c r="G47" s="41" t="b">
        <v>0</v>
      </c>
      <c r="H47" s="41" t="b">
        <v>0</v>
      </c>
      <c r="K47" t="b">
        <v>0</v>
      </c>
      <c r="L47" t="b">
        <v>0</v>
      </c>
      <c r="M47" t="b">
        <v>1</v>
      </c>
      <c r="N47" t="b">
        <v>0</v>
      </c>
      <c r="O47" s="41" t="s">
        <v>3812</v>
      </c>
    </row>
    <row r="48" spans="1:15" x14ac:dyDescent="0.25">
      <c r="A48" s="37" t="s">
        <v>52</v>
      </c>
      <c r="B48" s="3" t="s">
        <v>4285</v>
      </c>
      <c r="C48" s="118" t="s">
        <v>4349</v>
      </c>
      <c r="D48" t="s">
        <v>350</v>
      </c>
      <c r="E48">
        <v>27</v>
      </c>
      <c r="F48" t="s">
        <v>3813</v>
      </c>
      <c r="G48" s="41" t="b">
        <v>1</v>
      </c>
      <c r="H48" s="41" t="b">
        <v>1</v>
      </c>
      <c r="J48" s="17">
        <v>0.5</v>
      </c>
      <c r="K48" t="b">
        <v>1</v>
      </c>
      <c r="L48" t="b">
        <v>1</v>
      </c>
      <c r="M48" t="b">
        <v>0</v>
      </c>
      <c r="N48" t="b">
        <v>0</v>
      </c>
      <c r="O48" s="41" t="s">
        <v>3813</v>
      </c>
    </row>
    <row r="49" spans="1:15" x14ac:dyDescent="0.25">
      <c r="A49" s="37" t="s">
        <v>53</v>
      </c>
      <c r="B49" s="3" t="s">
        <v>4286</v>
      </c>
      <c r="C49" s="118" t="s">
        <v>4350</v>
      </c>
      <c r="D49" t="s">
        <v>350</v>
      </c>
      <c r="E49">
        <v>27</v>
      </c>
      <c r="F49" t="s">
        <v>3813</v>
      </c>
      <c r="G49" s="41" t="b">
        <v>0</v>
      </c>
      <c r="H49" s="41" t="b">
        <v>0</v>
      </c>
      <c r="K49" t="b">
        <v>0</v>
      </c>
      <c r="L49" t="b">
        <v>0</v>
      </c>
      <c r="M49" t="b">
        <v>1</v>
      </c>
      <c r="N49" t="b">
        <v>0</v>
      </c>
      <c r="O49" s="41" t="s">
        <v>3812</v>
      </c>
    </row>
    <row r="50" spans="1:15" x14ac:dyDescent="0.25">
      <c r="A50" s="37" t="s">
        <v>223</v>
      </c>
      <c r="B50" s="3" t="s">
        <v>4287</v>
      </c>
      <c r="C50" s="118" t="s">
        <v>4351</v>
      </c>
      <c r="D50" t="s">
        <v>350</v>
      </c>
      <c r="E50">
        <v>28</v>
      </c>
      <c r="F50" t="s">
        <v>3813</v>
      </c>
      <c r="G50" s="41" t="b">
        <v>1</v>
      </c>
      <c r="H50" s="41" t="b">
        <v>1</v>
      </c>
      <c r="J50" s="17">
        <v>0.5</v>
      </c>
      <c r="K50" t="b">
        <v>1</v>
      </c>
      <c r="L50" t="b">
        <v>1</v>
      </c>
      <c r="M50" t="b">
        <v>0</v>
      </c>
      <c r="N50" t="b">
        <v>0</v>
      </c>
      <c r="O50" s="41" t="s">
        <v>3813</v>
      </c>
    </row>
    <row r="51" spans="1:15" x14ac:dyDescent="0.25">
      <c r="A51" s="37" t="s">
        <v>222</v>
      </c>
      <c r="B51" s="3" t="s">
        <v>4288</v>
      </c>
      <c r="C51" s="118" t="s">
        <v>4352</v>
      </c>
      <c r="D51" t="s">
        <v>350</v>
      </c>
      <c r="E51">
        <v>28</v>
      </c>
      <c r="F51" t="s">
        <v>3813</v>
      </c>
      <c r="G51" s="41" t="b">
        <v>1</v>
      </c>
      <c r="H51" s="41" t="b">
        <v>0</v>
      </c>
      <c r="K51" t="b">
        <v>0</v>
      </c>
      <c r="L51" t="b">
        <v>0</v>
      </c>
      <c r="M51" t="b">
        <v>1</v>
      </c>
      <c r="N51" t="b">
        <v>0</v>
      </c>
      <c r="O51" s="41" t="s">
        <v>3812</v>
      </c>
    </row>
    <row r="52" spans="1:15" x14ac:dyDescent="0.25">
      <c r="A52" s="37" t="s">
        <v>36</v>
      </c>
      <c r="B52" s="3" t="s">
        <v>289</v>
      </c>
      <c r="C52" s="118" t="s">
        <v>4353</v>
      </c>
      <c r="D52" t="s">
        <v>355</v>
      </c>
      <c r="E52">
        <v>29</v>
      </c>
      <c r="F52" t="s">
        <v>3812</v>
      </c>
      <c r="G52" s="41" t="b">
        <v>0</v>
      </c>
      <c r="H52" s="41" t="b">
        <v>0</v>
      </c>
      <c r="K52" t="b">
        <v>0</v>
      </c>
      <c r="L52" t="b">
        <v>0</v>
      </c>
      <c r="M52" t="b">
        <v>0</v>
      </c>
      <c r="N52" t="b">
        <v>0</v>
      </c>
      <c r="O52" s="41" t="s">
        <v>3812</v>
      </c>
    </row>
    <row r="53" spans="1:15" x14ac:dyDescent="0.25">
      <c r="A53" s="37" t="s">
        <v>57</v>
      </c>
      <c r="B53" s="3" t="s">
        <v>4368</v>
      </c>
      <c r="C53" s="118" t="str">
        <f>"=1 if the study was conducted in a country with advanced economy. (reference group)"</f>
        <v>=1 if the study was conducted in a country with advanced economy. (reference group)</v>
      </c>
      <c r="D53" t="s">
        <v>330</v>
      </c>
      <c r="E53">
        <v>30</v>
      </c>
      <c r="F53" t="s">
        <v>3812</v>
      </c>
      <c r="G53" s="41" t="b">
        <v>1</v>
      </c>
      <c r="H53" s="41" t="b">
        <v>1</v>
      </c>
      <c r="I53">
        <v>1</v>
      </c>
      <c r="K53" t="b">
        <v>0</v>
      </c>
      <c r="L53" t="b">
        <v>0</v>
      </c>
      <c r="M53" t="b">
        <v>1</v>
      </c>
      <c r="N53" t="b">
        <v>0</v>
      </c>
      <c r="O53" s="41" t="s">
        <v>3812</v>
      </c>
    </row>
    <row r="54" spans="1:15" x14ac:dyDescent="0.25">
      <c r="A54" s="37" t="s">
        <v>58</v>
      </c>
      <c r="B54" s="3" t="s">
        <v>4369</v>
      </c>
      <c r="C54" s="118" t="str">
        <f>"=1 if the study was conducted in the East Asia and Pacific region."</f>
        <v>=1 if the study was conducted in the East Asia and Pacific region.</v>
      </c>
      <c r="D54" t="s">
        <v>330</v>
      </c>
      <c r="E54">
        <v>30</v>
      </c>
      <c r="F54" t="s">
        <v>3812</v>
      </c>
      <c r="G54" s="41" t="b">
        <v>1</v>
      </c>
      <c r="H54" s="41" t="b">
        <v>1</v>
      </c>
      <c r="I54">
        <v>1</v>
      </c>
      <c r="K54" t="b">
        <v>1</v>
      </c>
      <c r="L54" t="b">
        <v>1</v>
      </c>
      <c r="M54" t="b">
        <v>0</v>
      </c>
      <c r="N54" t="b">
        <v>0</v>
      </c>
      <c r="O54" s="41" t="s">
        <v>3813</v>
      </c>
    </row>
    <row r="55" spans="1:15" x14ac:dyDescent="0.25">
      <c r="A55" s="37" t="s">
        <v>59</v>
      </c>
      <c r="B55" s="3" t="s">
        <v>4370</v>
      </c>
      <c r="C55" s="118" t="str">
        <f>"=1 if the study was conducted in the Europe and Central Asia region."</f>
        <v>=1 if the study was conducted in the Europe and Central Asia region.</v>
      </c>
      <c r="D55" t="s">
        <v>330</v>
      </c>
      <c r="E55">
        <v>30</v>
      </c>
      <c r="F55" t="s">
        <v>3812</v>
      </c>
      <c r="G55" s="41" t="b">
        <v>1</v>
      </c>
      <c r="H55" s="41" t="b">
        <v>1</v>
      </c>
      <c r="I55">
        <v>1</v>
      </c>
      <c r="K55" t="b">
        <v>1</v>
      </c>
      <c r="L55" t="b">
        <v>1</v>
      </c>
      <c r="M55" t="b">
        <v>0</v>
      </c>
      <c r="N55" t="b">
        <v>0</v>
      </c>
      <c r="O55" s="41" t="s">
        <v>3813</v>
      </c>
    </row>
    <row r="56" spans="1:15" x14ac:dyDescent="0.25">
      <c r="A56" s="37" t="s">
        <v>60</v>
      </c>
      <c r="B56" s="3" t="s">
        <v>4371</v>
      </c>
      <c r="C56" s="118" t="str">
        <f>"=1 if the study was conducted in the Latin America and Caribbean region."</f>
        <v>=1 if the study was conducted in the Latin America and Caribbean region.</v>
      </c>
      <c r="D56" t="s">
        <v>330</v>
      </c>
      <c r="E56">
        <v>30</v>
      </c>
      <c r="F56" t="s">
        <v>3812</v>
      </c>
      <c r="G56" s="41" t="b">
        <v>1</v>
      </c>
      <c r="H56" s="41" t="b">
        <v>1</v>
      </c>
      <c r="I56">
        <v>1</v>
      </c>
      <c r="K56" t="b">
        <v>1</v>
      </c>
      <c r="L56" t="b">
        <v>1</v>
      </c>
      <c r="M56" t="b">
        <v>0</v>
      </c>
      <c r="N56" t="b">
        <v>0</v>
      </c>
      <c r="O56" s="41" t="s">
        <v>3813</v>
      </c>
    </row>
    <row r="57" spans="1:15" x14ac:dyDescent="0.25">
      <c r="A57" s="37" t="s">
        <v>61</v>
      </c>
      <c r="B57" s="3" t="s">
        <v>4372</v>
      </c>
      <c r="C57" s="118" t="str">
        <f>"=1 if the study was conducted in the Middle East and North Africa region."</f>
        <v>=1 if the study was conducted in the Middle East and North Africa region.</v>
      </c>
      <c r="D57" t="s">
        <v>330</v>
      </c>
      <c r="E57">
        <v>30</v>
      </c>
      <c r="F57" t="s">
        <v>3812</v>
      </c>
      <c r="G57" s="41" t="b">
        <v>1</v>
      </c>
      <c r="H57" s="41" t="b">
        <v>1</v>
      </c>
      <c r="I57">
        <v>1</v>
      </c>
      <c r="K57" t="b">
        <v>1</v>
      </c>
      <c r="L57" t="b">
        <v>1</v>
      </c>
      <c r="M57" t="b">
        <v>0</v>
      </c>
      <c r="N57" t="b">
        <v>0</v>
      </c>
      <c r="O57" s="41" t="s">
        <v>3813</v>
      </c>
    </row>
    <row r="58" spans="1:15" x14ac:dyDescent="0.25">
      <c r="A58" s="37" t="s">
        <v>62</v>
      </c>
      <c r="B58" s="3" t="s">
        <v>4373</v>
      </c>
      <c r="C58" s="118" t="str">
        <f>"=1 if the study was conducted in the South African region."</f>
        <v>=1 if the study was conducted in the South African region.</v>
      </c>
      <c r="D58" t="s">
        <v>330</v>
      </c>
      <c r="E58">
        <v>30</v>
      </c>
      <c r="F58" t="s">
        <v>3812</v>
      </c>
      <c r="G58" s="41" t="b">
        <v>1</v>
      </c>
      <c r="H58" s="41" t="b">
        <v>1</v>
      </c>
      <c r="I58">
        <v>1</v>
      </c>
      <c r="K58" t="b">
        <v>1</v>
      </c>
      <c r="L58" t="b">
        <v>1</v>
      </c>
      <c r="M58" t="b">
        <v>0</v>
      </c>
      <c r="N58" t="b">
        <v>0</v>
      </c>
      <c r="O58" s="41" t="s">
        <v>3813</v>
      </c>
    </row>
    <row r="59" spans="1:15" x14ac:dyDescent="0.25">
      <c r="A59" s="37" t="s">
        <v>63</v>
      </c>
      <c r="B59" s="3" t="s">
        <v>4374</v>
      </c>
      <c r="C59" s="118" t="str">
        <f>"=1 if the study was conducted in the region of Sub Saharan Africa."</f>
        <v>=1 if the study was conducted in the region of Sub Saharan Africa.</v>
      </c>
      <c r="D59" t="s">
        <v>330</v>
      </c>
      <c r="E59">
        <v>30</v>
      </c>
      <c r="F59" t="s">
        <v>3812</v>
      </c>
      <c r="G59" s="41" t="b">
        <v>1</v>
      </c>
      <c r="H59" s="41" t="b">
        <v>1</v>
      </c>
      <c r="I59">
        <v>1</v>
      </c>
      <c r="K59" t="b">
        <v>1</v>
      </c>
      <c r="L59" t="b">
        <v>1</v>
      </c>
      <c r="M59" t="b">
        <v>0</v>
      </c>
      <c r="N59" t="b">
        <v>0</v>
      </c>
      <c r="O59" s="41" t="s">
        <v>3813</v>
      </c>
    </row>
    <row r="60" spans="1:15" x14ac:dyDescent="0.25">
      <c r="A60" s="37" t="s">
        <v>56</v>
      </c>
      <c r="B60" s="3" t="s">
        <v>4289</v>
      </c>
      <c r="C60" s="118" t="str">
        <f>"=1 if the study was conducted in a high income country (reference category)"</f>
        <v>=1 if the study was conducted in a high income country (reference category)</v>
      </c>
      <c r="D60" t="s">
        <v>330</v>
      </c>
      <c r="E60">
        <v>31</v>
      </c>
      <c r="F60" t="s">
        <v>3812</v>
      </c>
      <c r="G60" s="41" t="b">
        <v>1</v>
      </c>
      <c r="H60" s="41" t="b">
        <v>1</v>
      </c>
      <c r="I60">
        <v>1</v>
      </c>
      <c r="K60" t="b">
        <v>0</v>
      </c>
      <c r="L60" t="b">
        <v>0</v>
      </c>
      <c r="M60" t="b">
        <v>1</v>
      </c>
      <c r="N60" t="b">
        <v>0</v>
      </c>
      <c r="O60" s="41" t="s">
        <v>3812</v>
      </c>
    </row>
    <row r="61" spans="1:15" x14ac:dyDescent="0.25">
      <c r="A61" s="37" t="s">
        <v>55</v>
      </c>
      <c r="B61" s="3" t="s">
        <v>4290</v>
      </c>
      <c r="C61" s="118" t="str">
        <f>"=1 if the study was conducted in a middle income country"</f>
        <v>=1 if the study was conducted in a middle income country</v>
      </c>
      <c r="D61" t="s">
        <v>330</v>
      </c>
      <c r="E61">
        <v>31</v>
      </c>
      <c r="F61" t="s">
        <v>3812</v>
      </c>
      <c r="G61" s="41" t="b">
        <v>1</v>
      </c>
      <c r="H61" s="41" t="b">
        <v>1</v>
      </c>
      <c r="I61">
        <v>1</v>
      </c>
      <c r="K61" t="b">
        <v>1</v>
      </c>
      <c r="L61" t="b">
        <v>1</v>
      </c>
      <c r="M61" t="b">
        <v>0</v>
      </c>
      <c r="N61" t="b">
        <v>0</v>
      </c>
      <c r="O61" s="41" t="s">
        <v>3813</v>
      </c>
    </row>
    <row r="62" spans="1:15" x14ac:dyDescent="0.25">
      <c r="A62" s="37" t="s">
        <v>54</v>
      </c>
      <c r="B62" s="3" t="s">
        <v>4291</v>
      </c>
      <c r="C62" s="118" t="str">
        <f>"=1 if the study was conducted in a low income country"</f>
        <v>=1 if the study was conducted in a low income country</v>
      </c>
      <c r="D62" t="s">
        <v>330</v>
      </c>
      <c r="E62">
        <v>31</v>
      </c>
      <c r="F62" t="s">
        <v>3812</v>
      </c>
      <c r="G62" s="41" t="b">
        <v>1</v>
      </c>
      <c r="H62" s="41" t="b">
        <v>1</v>
      </c>
      <c r="I62">
        <v>1</v>
      </c>
      <c r="K62" t="b">
        <v>1</v>
      </c>
      <c r="L62" t="b">
        <v>1</v>
      </c>
      <c r="M62" t="b">
        <v>0</v>
      </c>
      <c r="N62" t="b">
        <v>0</v>
      </c>
      <c r="O62" s="41" t="s">
        <v>3813</v>
      </c>
    </row>
    <row r="63" spans="1:15" x14ac:dyDescent="0.25">
      <c r="A63" s="37" t="s">
        <v>65</v>
      </c>
      <c r="B63" s="3" t="s">
        <v>364</v>
      </c>
      <c r="C63" s="118" t="s">
        <v>4354</v>
      </c>
      <c r="D63" t="s">
        <v>348</v>
      </c>
      <c r="E63">
        <v>32</v>
      </c>
      <c r="F63" t="s">
        <v>3814</v>
      </c>
      <c r="G63" s="41" t="b">
        <v>1</v>
      </c>
      <c r="H63" s="41" t="b">
        <v>1</v>
      </c>
      <c r="J63" s="17" t="s">
        <v>3814</v>
      </c>
      <c r="K63" t="b">
        <v>1</v>
      </c>
      <c r="L63" t="b">
        <v>1</v>
      </c>
      <c r="M63" t="b">
        <v>0</v>
      </c>
      <c r="N63" t="b">
        <v>1</v>
      </c>
      <c r="O63" s="41" t="s">
        <v>3813</v>
      </c>
    </row>
    <row r="64" spans="1:15" x14ac:dyDescent="0.25">
      <c r="A64" s="37" t="s">
        <v>66</v>
      </c>
      <c r="B64" s="3" t="s">
        <v>365</v>
      </c>
      <c r="C64" s="118" t="s">
        <v>4355</v>
      </c>
      <c r="D64" t="s">
        <v>348</v>
      </c>
      <c r="E64">
        <v>33</v>
      </c>
      <c r="F64" t="s">
        <v>3814</v>
      </c>
      <c r="G64" s="41" t="b">
        <v>1</v>
      </c>
      <c r="H64" s="41" t="b">
        <v>1</v>
      </c>
      <c r="J64" s="17" t="s">
        <v>3814</v>
      </c>
      <c r="K64" t="b">
        <v>1</v>
      </c>
      <c r="L64" t="b">
        <v>1</v>
      </c>
      <c r="M64" t="b">
        <v>0</v>
      </c>
      <c r="N64" t="b">
        <v>1</v>
      </c>
      <c r="O64" s="41" t="s">
        <v>3813</v>
      </c>
    </row>
    <row r="65" spans="1:15" x14ac:dyDescent="0.25">
      <c r="A65" s="37" t="s">
        <v>4260</v>
      </c>
      <c r="B65" s="3" t="s">
        <v>4261</v>
      </c>
      <c r="C65" s="118" t="s">
        <v>4356</v>
      </c>
      <c r="D65" t="s">
        <v>348</v>
      </c>
      <c r="E65">
        <v>34</v>
      </c>
      <c r="F65" t="s">
        <v>3814</v>
      </c>
      <c r="G65" s="41" t="b">
        <v>1</v>
      </c>
      <c r="H65" s="41" t="b">
        <v>1</v>
      </c>
      <c r="J65" s="17" t="s">
        <v>3814</v>
      </c>
      <c r="K65" t="b">
        <v>1</v>
      </c>
      <c r="L65" t="b">
        <v>1</v>
      </c>
      <c r="M65" t="b">
        <v>0</v>
      </c>
      <c r="N65" t="b">
        <v>0</v>
      </c>
      <c r="O65" s="41" t="s">
        <v>3813</v>
      </c>
    </row>
    <row r="66" spans="1:15" x14ac:dyDescent="0.25">
      <c r="A66" s="37" t="s">
        <v>67</v>
      </c>
      <c r="B66" s="3" t="s">
        <v>4263</v>
      </c>
      <c r="C66" s="118" t="s">
        <v>4357</v>
      </c>
      <c r="D66" t="s">
        <v>348</v>
      </c>
      <c r="E66">
        <v>35</v>
      </c>
      <c r="F66" t="s">
        <v>3814</v>
      </c>
      <c r="G66" s="41" t="b">
        <v>1</v>
      </c>
      <c r="H66" s="41" t="b">
        <v>1</v>
      </c>
      <c r="J66" s="17" t="s">
        <v>3814</v>
      </c>
      <c r="K66" t="b">
        <v>1</v>
      </c>
      <c r="L66" t="b">
        <v>1</v>
      </c>
      <c r="M66" t="b">
        <v>0</v>
      </c>
      <c r="N66" t="b">
        <v>1</v>
      </c>
      <c r="O66" s="41" t="s">
        <v>3813</v>
      </c>
    </row>
    <row r="67" spans="1:15" x14ac:dyDescent="0.25">
      <c r="A67" s="4" t="s">
        <v>68</v>
      </c>
      <c r="B67" s="4" t="s">
        <v>4292</v>
      </c>
      <c r="C67" s="113" t="str">
        <f>"=1 if the authors use Ordinary least squares."</f>
        <v>=1 if the authors use Ordinary least squares.</v>
      </c>
      <c r="D67" t="s">
        <v>330</v>
      </c>
      <c r="E67">
        <v>36</v>
      </c>
      <c r="F67" t="s">
        <v>3812</v>
      </c>
      <c r="G67" s="41" t="b">
        <v>1</v>
      </c>
      <c r="H67" s="41" t="b">
        <v>1</v>
      </c>
      <c r="I67">
        <v>1</v>
      </c>
      <c r="K67" t="b">
        <v>1</v>
      </c>
      <c r="L67" t="b">
        <v>1</v>
      </c>
      <c r="M67" t="b">
        <v>0</v>
      </c>
      <c r="N67" t="b">
        <v>0</v>
      </c>
      <c r="O67" s="41" t="s">
        <v>3813</v>
      </c>
    </row>
    <row r="68" spans="1:15" x14ac:dyDescent="0.25">
      <c r="A68" s="4" t="s">
        <v>260</v>
      </c>
      <c r="B68" s="4" t="s">
        <v>4293</v>
      </c>
      <c r="C68" s="113" t="str">
        <f>"=1 if the authors use Cohort-type estimation."</f>
        <v>=1 if the authors use Cohort-type estimation.</v>
      </c>
      <c r="D68" t="s">
        <v>330</v>
      </c>
      <c r="E68">
        <v>36</v>
      </c>
      <c r="F68" t="s">
        <v>3812</v>
      </c>
      <c r="G68" s="41" t="b">
        <v>1</v>
      </c>
      <c r="H68" s="41" t="b">
        <v>1</v>
      </c>
      <c r="I68">
        <v>1</v>
      </c>
      <c r="K68" t="b">
        <v>1</v>
      </c>
      <c r="L68" t="b">
        <v>1</v>
      </c>
      <c r="M68" t="b">
        <v>0</v>
      </c>
      <c r="N68" t="b">
        <v>0</v>
      </c>
      <c r="O68" s="41" t="s">
        <v>3813</v>
      </c>
    </row>
    <row r="69" spans="1:15" x14ac:dyDescent="0.25">
      <c r="A69" s="4" t="s">
        <v>151</v>
      </c>
      <c r="B69" s="4" t="s">
        <v>4323</v>
      </c>
      <c r="C69" s="113" t="str">
        <f>"=1 if the authors use Fixed-effects estimation."</f>
        <v>=1 if the authors use Fixed-effects estimation.</v>
      </c>
      <c r="D69" t="s">
        <v>330</v>
      </c>
      <c r="E69">
        <v>36</v>
      </c>
      <c r="F69" t="s">
        <v>3812</v>
      </c>
      <c r="G69" s="41" t="b">
        <v>1</v>
      </c>
      <c r="H69" s="41" t="b">
        <v>1</v>
      </c>
      <c r="I69">
        <v>1</v>
      </c>
      <c r="K69" t="b">
        <v>1</v>
      </c>
      <c r="L69" t="b">
        <v>1</v>
      </c>
      <c r="M69" t="b">
        <v>0</v>
      </c>
      <c r="N69" t="b">
        <v>0</v>
      </c>
      <c r="O69" s="41" t="s">
        <v>3813</v>
      </c>
    </row>
    <row r="70" spans="1:15" x14ac:dyDescent="0.25">
      <c r="A70" s="4" t="s">
        <v>123</v>
      </c>
      <c r="B70" s="4" t="s">
        <v>4294</v>
      </c>
      <c r="C70" s="113" t="str">
        <f>"=1 if the authors use Two-Stage least squares estimation."</f>
        <v>=1 if the authors use Two-Stage least squares estimation.</v>
      </c>
      <c r="D70" t="s">
        <v>330</v>
      </c>
      <c r="E70">
        <v>36</v>
      </c>
      <c r="F70" t="s">
        <v>3812</v>
      </c>
      <c r="G70" s="41" t="b">
        <v>1</v>
      </c>
      <c r="H70" s="41" t="b">
        <v>1</v>
      </c>
      <c r="I70">
        <v>1</v>
      </c>
      <c r="K70" t="b">
        <v>1</v>
      </c>
      <c r="L70" t="b">
        <v>1</v>
      </c>
      <c r="M70" t="b">
        <v>0</v>
      </c>
      <c r="N70" t="b">
        <v>0</v>
      </c>
      <c r="O70" s="41" t="s">
        <v>3813</v>
      </c>
    </row>
    <row r="71" spans="1:15" x14ac:dyDescent="0.25">
      <c r="A71" s="4" t="s">
        <v>133</v>
      </c>
      <c r="B71" s="4" t="s">
        <v>4295</v>
      </c>
      <c r="C71" s="113" t="str">
        <f>"=1 if the authors use Two-step estimation (Heckman and Polachek, 1974)."</f>
        <v>=1 if the authors use Two-step estimation (Heckman and Polachek, 1974).</v>
      </c>
      <c r="D71" t="s">
        <v>330</v>
      </c>
      <c r="E71">
        <v>36</v>
      </c>
      <c r="F71" t="s">
        <v>3812</v>
      </c>
      <c r="G71" s="41" t="b">
        <v>1</v>
      </c>
      <c r="H71" s="41" t="b">
        <v>1</v>
      </c>
      <c r="I71">
        <v>1</v>
      </c>
      <c r="K71" t="b">
        <v>1</v>
      </c>
      <c r="L71" t="b">
        <v>1</v>
      </c>
      <c r="M71" t="b">
        <v>0</v>
      </c>
      <c r="N71" t="b">
        <v>0</v>
      </c>
      <c r="O71" s="41" t="s">
        <v>3813</v>
      </c>
    </row>
    <row r="72" spans="1:15" x14ac:dyDescent="0.25">
      <c r="A72" s="4" t="s">
        <v>132</v>
      </c>
      <c r="B72" s="4" t="s">
        <v>4296</v>
      </c>
      <c r="C72" s="113" t="str">
        <f>"=1 if the authors use Probit estimation."</f>
        <v>=1 if the authors use Probit estimation.</v>
      </c>
      <c r="D72" t="s">
        <v>330</v>
      </c>
      <c r="E72">
        <v>36</v>
      </c>
      <c r="F72" t="s">
        <v>3812</v>
      </c>
      <c r="G72" s="41" t="b">
        <v>1</v>
      </c>
      <c r="H72" s="41" t="b">
        <v>1</v>
      </c>
      <c r="I72">
        <v>1</v>
      </c>
      <c r="K72" t="b">
        <v>1</v>
      </c>
      <c r="L72" t="b">
        <v>1</v>
      </c>
      <c r="M72" t="b">
        <v>0</v>
      </c>
      <c r="N72" t="b">
        <v>0</v>
      </c>
      <c r="O72" s="41" t="s">
        <v>3813</v>
      </c>
    </row>
    <row r="73" spans="1:15" x14ac:dyDescent="0.25">
      <c r="A73" s="4" t="s">
        <v>69</v>
      </c>
      <c r="B73" s="4" t="s">
        <v>4297</v>
      </c>
      <c r="C73" s="113" t="str">
        <f>"=1 if the authors use Instrumental variables estimation (reference category)."</f>
        <v>=1 if the authors use Instrumental variables estimation (reference category).</v>
      </c>
      <c r="D73" t="s">
        <v>330</v>
      </c>
      <c r="E73">
        <v>36</v>
      </c>
      <c r="F73" t="s">
        <v>3812</v>
      </c>
      <c r="G73" s="41" t="b">
        <v>1</v>
      </c>
      <c r="H73" s="41" t="b">
        <v>1</v>
      </c>
      <c r="I73">
        <v>1</v>
      </c>
      <c r="K73" t="b">
        <v>0</v>
      </c>
      <c r="L73" t="b">
        <v>0</v>
      </c>
      <c r="M73" t="b">
        <v>1</v>
      </c>
      <c r="N73" t="b">
        <v>0</v>
      </c>
      <c r="O73" s="41" t="s">
        <v>3812</v>
      </c>
    </row>
    <row r="74" spans="1:15" x14ac:dyDescent="0.25">
      <c r="A74" s="4" t="s">
        <v>70</v>
      </c>
      <c r="B74" s="4" t="s">
        <v>4298</v>
      </c>
      <c r="C74" s="113" t="str">
        <f>"=1 if the authors include a direct measure of ability in their study."</f>
        <v>=1 if the authors include a direct measure of ability in their study.</v>
      </c>
      <c r="D74" t="s">
        <v>330</v>
      </c>
      <c r="E74">
        <v>37</v>
      </c>
      <c r="F74" t="s">
        <v>3812</v>
      </c>
      <c r="G74" s="41" t="b">
        <v>1</v>
      </c>
      <c r="H74" s="41" t="b">
        <v>1</v>
      </c>
      <c r="I74">
        <v>1</v>
      </c>
      <c r="K74" t="b">
        <v>1</v>
      </c>
      <c r="L74" t="b">
        <v>1</v>
      </c>
      <c r="M74" t="b">
        <v>0</v>
      </c>
      <c r="N74" t="b">
        <v>0</v>
      </c>
      <c r="O74" s="41" t="s">
        <v>3813</v>
      </c>
    </row>
    <row r="75" spans="1:15" x14ac:dyDescent="0.25">
      <c r="A75" s="4" t="s">
        <v>71</v>
      </c>
      <c r="B75" s="4" t="s">
        <v>4299</v>
      </c>
      <c r="C75" s="113" t="str">
        <f>"=1 if the authors use a proxy for ability in their study."</f>
        <v>=1 if the authors use a proxy for ability in their study.</v>
      </c>
      <c r="D75" t="s">
        <v>330</v>
      </c>
      <c r="E75">
        <v>37</v>
      </c>
      <c r="F75" t="s">
        <v>3812</v>
      </c>
      <c r="G75" s="41" t="b">
        <v>1</v>
      </c>
      <c r="H75" s="41" t="b">
        <v>1</v>
      </c>
      <c r="I75">
        <v>1</v>
      </c>
      <c r="K75" t="b">
        <v>1</v>
      </c>
      <c r="L75" t="b">
        <v>1</v>
      </c>
      <c r="M75" t="b">
        <v>0</v>
      </c>
      <c r="N75" t="b">
        <v>0</v>
      </c>
      <c r="O75" s="41" t="s">
        <v>3813</v>
      </c>
    </row>
    <row r="76" spans="1:15" x14ac:dyDescent="0.25">
      <c r="A76" s="4" t="s">
        <v>117</v>
      </c>
      <c r="B76" s="4" t="s">
        <v>4300</v>
      </c>
      <c r="C76" s="113" t="str">
        <f>"=1 if the authors acknowledge, but do not control for ability in any way in their study."</f>
        <v>=1 if the authors acknowledge, but do not control for ability in any way in their study.</v>
      </c>
      <c r="D76" t="s">
        <v>330</v>
      </c>
      <c r="E76">
        <v>37</v>
      </c>
      <c r="F76" t="s">
        <v>3812</v>
      </c>
      <c r="G76" s="41" t="b">
        <v>1</v>
      </c>
      <c r="H76" s="41" t="b">
        <v>1</v>
      </c>
      <c r="I76">
        <v>1</v>
      </c>
      <c r="K76" t="b">
        <v>1</v>
      </c>
      <c r="L76" t="b">
        <v>1</v>
      </c>
      <c r="M76" t="b">
        <v>0</v>
      </c>
      <c r="N76" t="b">
        <v>0</v>
      </c>
      <c r="O76" s="41" t="s">
        <v>3813</v>
      </c>
    </row>
    <row r="77" spans="1:15" x14ac:dyDescent="0.25">
      <c r="A77" s="4" t="s">
        <v>118</v>
      </c>
      <c r="B77" s="4" t="s">
        <v>4301</v>
      </c>
      <c r="C77" s="113" t="str">
        <f>"=1 if the authors do not mention ability anywhere in their study (reference category)."</f>
        <v>=1 if the authors do not mention ability anywhere in their study (reference category).</v>
      </c>
      <c r="D77" t="s">
        <v>330</v>
      </c>
      <c r="E77">
        <v>37</v>
      </c>
      <c r="F77" t="s">
        <v>3812</v>
      </c>
      <c r="G77" s="41" t="b">
        <v>1</v>
      </c>
      <c r="H77" s="41" t="b">
        <v>1</v>
      </c>
      <c r="I77">
        <v>1</v>
      </c>
      <c r="K77" t="b">
        <v>0</v>
      </c>
      <c r="L77" t="b">
        <v>0</v>
      </c>
      <c r="M77" t="b">
        <v>1</v>
      </c>
      <c r="N77" t="b">
        <v>0</v>
      </c>
      <c r="O77" s="41" t="s">
        <v>3812</v>
      </c>
    </row>
    <row r="78" spans="1:15" x14ac:dyDescent="0.25">
      <c r="A78" s="4" t="s">
        <v>126</v>
      </c>
      <c r="B78" s="4" t="s">
        <v>4302</v>
      </c>
      <c r="C78" s="113" t="str">
        <f>"=1 if the authors use parents education as an instrument in the regression."</f>
        <v>=1 if the authors use parents education as an instrument in the regression.</v>
      </c>
      <c r="D78" t="s">
        <v>347</v>
      </c>
      <c r="E78">
        <v>38</v>
      </c>
      <c r="F78" t="s">
        <v>3812</v>
      </c>
      <c r="G78" s="41" t="b">
        <v>1</v>
      </c>
      <c r="H78" s="41" t="b">
        <v>1</v>
      </c>
      <c r="I78">
        <v>1</v>
      </c>
      <c r="K78" t="b">
        <v>0</v>
      </c>
      <c r="L78" t="b">
        <v>0</v>
      </c>
      <c r="M78" t="b">
        <v>0</v>
      </c>
      <c r="N78" t="b">
        <v>0</v>
      </c>
      <c r="O78" s="41" t="s">
        <v>3812</v>
      </c>
    </row>
    <row r="79" spans="1:15" x14ac:dyDescent="0.25">
      <c r="A79" s="4" t="s">
        <v>136</v>
      </c>
      <c r="B79" s="4" t="s">
        <v>4303</v>
      </c>
      <c r="C79" s="113" t="str">
        <f>"=1 if the authors use distance to school as an instrument in the regression."</f>
        <v>=1 if the authors use distance to school as an instrument in the regression.</v>
      </c>
      <c r="D79" t="s">
        <v>347</v>
      </c>
      <c r="E79">
        <v>38</v>
      </c>
      <c r="F79" t="s">
        <v>3812</v>
      </c>
      <c r="G79" s="41" t="b">
        <v>1</v>
      </c>
      <c r="H79" s="41" t="b">
        <v>1</v>
      </c>
      <c r="I79">
        <v>1</v>
      </c>
      <c r="K79" t="b">
        <v>0</v>
      </c>
      <c r="L79" t="b">
        <v>0</v>
      </c>
      <c r="M79" t="b">
        <v>0</v>
      </c>
      <c r="N79" t="b">
        <v>0</v>
      </c>
      <c r="O79" s="41" t="s">
        <v>3812</v>
      </c>
    </row>
    <row r="80" spans="1:15" x14ac:dyDescent="0.25">
      <c r="A80" s="4" t="s">
        <v>127</v>
      </c>
      <c r="B80" s="4" t="s">
        <v>4304</v>
      </c>
      <c r="C80" s="113" t="str">
        <f>"=1 if the authors use another instrument in the regression."</f>
        <v>=1 if the authors use another instrument in the regression.</v>
      </c>
      <c r="D80" t="s">
        <v>347</v>
      </c>
      <c r="E80">
        <v>38</v>
      </c>
      <c r="F80" t="s">
        <v>3812</v>
      </c>
      <c r="G80" s="41" t="b">
        <v>1</v>
      </c>
      <c r="H80" s="41" t="b">
        <v>1</v>
      </c>
      <c r="I80">
        <v>1</v>
      </c>
      <c r="K80" t="b">
        <v>0</v>
      </c>
      <c r="L80" t="b">
        <v>0</v>
      </c>
      <c r="M80" t="b">
        <v>0</v>
      </c>
      <c r="N80" t="b">
        <v>0</v>
      </c>
      <c r="O80" s="41" t="s">
        <v>3812</v>
      </c>
    </row>
    <row r="81" spans="1:15" x14ac:dyDescent="0.25">
      <c r="A81" s="4" t="s">
        <v>72</v>
      </c>
      <c r="B81" s="4" t="s">
        <v>4305</v>
      </c>
      <c r="C81" s="113" t="str">
        <f>"=1 if the authors control for age in the regression."</f>
        <v>=1 if the authors control for age in the regression.</v>
      </c>
      <c r="D81" t="s">
        <v>347</v>
      </c>
      <c r="E81">
        <v>39</v>
      </c>
      <c r="F81" t="s">
        <v>3812</v>
      </c>
      <c r="G81" s="41" t="b">
        <v>1</v>
      </c>
      <c r="H81" s="41" t="b">
        <v>1</v>
      </c>
      <c r="I81">
        <v>1</v>
      </c>
      <c r="K81" t="b">
        <v>1</v>
      </c>
      <c r="L81" t="b">
        <v>1</v>
      </c>
      <c r="M81" t="b">
        <v>0</v>
      </c>
      <c r="N81" t="b">
        <v>0</v>
      </c>
      <c r="O81" s="41" t="s">
        <v>3813</v>
      </c>
    </row>
    <row r="82" spans="1:15" x14ac:dyDescent="0.25">
      <c r="A82" s="4" t="s">
        <v>73</v>
      </c>
      <c r="B82" s="4" t="s">
        <v>4318</v>
      </c>
      <c r="C82" s="113" t="str">
        <f>"=1 if the authors control for age in quadratic form in the regression."</f>
        <v>=1 if the authors control for age in quadratic form in the regression.</v>
      </c>
      <c r="D82" t="s">
        <v>347</v>
      </c>
      <c r="E82">
        <v>39</v>
      </c>
      <c r="F82" t="s">
        <v>3812</v>
      </c>
      <c r="G82" s="41" t="b">
        <v>1</v>
      </c>
      <c r="H82" s="41" t="b">
        <v>1</v>
      </c>
      <c r="I82">
        <v>1</v>
      </c>
      <c r="K82" t="b">
        <v>1</v>
      </c>
      <c r="L82" t="b">
        <v>1</v>
      </c>
      <c r="M82" t="b">
        <v>0</v>
      </c>
      <c r="N82" t="b">
        <v>0</v>
      </c>
      <c r="O82" s="41" t="s">
        <v>3813</v>
      </c>
    </row>
    <row r="83" spans="1:15" x14ac:dyDescent="0.25">
      <c r="A83" s="4" t="s">
        <v>74</v>
      </c>
      <c r="B83" s="4" t="s">
        <v>4306</v>
      </c>
      <c r="C83" s="113" t="str">
        <f>"=1 if the authors control for experience in the regression."</f>
        <v>=1 if the authors control for experience in the regression.</v>
      </c>
      <c r="D83" t="s">
        <v>347</v>
      </c>
      <c r="E83">
        <v>39</v>
      </c>
      <c r="F83" t="s">
        <v>3812</v>
      </c>
      <c r="G83" s="41" t="b">
        <v>1</v>
      </c>
      <c r="H83" s="41" t="b">
        <v>1</v>
      </c>
      <c r="I83">
        <v>1</v>
      </c>
      <c r="K83" t="b">
        <v>1</v>
      </c>
      <c r="L83" t="b">
        <v>1</v>
      </c>
      <c r="M83" t="b">
        <v>0</v>
      </c>
      <c r="N83" t="b">
        <v>0</v>
      </c>
      <c r="O83" s="41" t="s">
        <v>3813</v>
      </c>
    </row>
    <row r="84" spans="1:15" x14ac:dyDescent="0.25">
      <c r="A84" s="4" t="s">
        <v>102</v>
      </c>
      <c r="B84" s="4" t="s">
        <v>4317</v>
      </c>
      <c r="C84" s="113" t="str">
        <f>"=1 if the authors control for experience in quadratic form in the regression."</f>
        <v>=1 if the authors control for experience in quadratic form in the regression.</v>
      </c>
      <c r="D84" t="s">
        <v>347</v>
      </c>
      <c r="E84">
        <v>39</v>
      </c>
      <c r="F84" t="s">
        <v>3812</v>
      </c>
      <c r="G84" s="41" t="b">
        <v>1</v>
      </c>
      <c r="H84" s="41" t="b">
        <v>1</v>
      </c>
      <c r="I84">
        <v>1</v>
      </c>
      <c r="K84" t="b">
        <v>1</v>
      </c>
      <c r="L84" t="b">
        <v>1</v>
      </c>
      <c r="M84" t="b">
        <v>0</v>
      </c>
      <c r="N84" t="b">
        <v>0</v>
      </c>
      <c r="O84" s="41" t="s">
        <v>3813</v>
      </c>
    </row>
    <row r="85" spans="1:15" x14ac:dyDescent="0.25">
      <c r="A85" s="4" t="s">
        <v>75</v>
      </c>
      <c r="B85" s="4" t="s">
        <v>4307</v>
      </c>
      <c r="C85" s="113" t="str">
        <f>"=1 if the authors control for ethnicity in the regression."</f>
        <v>=1 if the authors control for ethnicity in the regression.</v>
      </c>
      <c r="D85" t="s">
        <v>347</v>
      </c>
      <c r="E85">
        <v>39</v>
      </c>
      <c r="F85" t="s">
        <v>3812</v>
      </c>
      <c r="G85" s="41" t="b">
        <v>1</v>
      </c>
      <c r="H85" s="41" t="b">
        <v>1</v>
      </c>
      <c r="I85">
        <v>1</v>
      </c>
      <c r="K85" t="b">
        <v>1</v>
      </c>
      <c r="L85" t="b">
        <v>1</v>
      </c>
      <c r="M85" t="b">
        <v>0</v>
      </c>
      <c r="N85" t="b">
        <v>0</v>
      </c>
      <c r="O85" s="41" t="s">
        <v>3813</v>
      </c>
    </row>
    <row r="86" spans="1:15" x14ac:dyDescent="0.25">
      <c r="A86" s="4" t="s">
        <v>76</v>
      </c>
      <c r="B86" s="4" t="s">
        <v>4308</v>
      </c>
      <c r="C86" s="113" t="str">
        <f>"=1 if the authors control for health in the regression."</f>
        <v>=1 if the authors control for health in the regression.</v>
      </c>
      <c r="D86" t="s">
        <v>347</v>
      </c>
      <c r="E86">
        <v>39</v>
      </c>
      <c r="F86" t="s">
        <v>3812</v>
      </c>
      <c r="G86" s="41" t="b">
        <v>1</v>
      </c>
      <c r="H86" s="41" t="b">
        <v>1</v>
      </c>
      <c r="I86">
        <v>1</v>
      </c>
      <c r="K86" t="b">
        <v>1</v>
      </c>
      <c r="L86" t="b">
        <v>1</v>
      </c>
      <c r="M86" t="b">
        <v>0</v>
      </c>
      <c r="N86" t="b">
        <v>0</v>
      </c>
      <c r="O86" s="41" t="s">
        <v>3813</v>
      </c>
    </row>
    <row r="87" spans="1:15" x14ac:dyDescent="0.25">
      <c r="A87" s="4" t="s">
        <v>77</v>
      </c>
      <c r="B87" s="4" t="s">
        <v>4309</v>
      </c>
      <c r="C87" s="113" t="str">
        <f>"=1 if the authors control for gender in the regression."</f>
        <v>=1 if the authors control for gender in the regression.</v>
      </c>
      <c r="D87" t="s">
        <v>347</v>
      </c>
      <c r="E87">
        <v>39</v>
      </c>
      <c r="F87" t="s">
        <v>3812</v>
      </c>
      <c r="G87" s="41" t="b">
        <v>1</v>
      </c>
      <c r="H87" s="41" t="b">
        <v>1</v>
      </c>
      <c r="I87">
        <v>1</v>
      </c>
      <c r="K87" t="b">
        <v>1</v>
      </c>
      <c r="L87" t="b">
        <v>1</v>
      </c>
      <c r="M87" t="b">
        <v>0</v>
      </c>
      <c r="N87" t="b">
        <v>0</v>
      </c>
      <c r="O87" s="41" t="s">
        <v>3813</v>
      </c>
    </row>
    <row r="88" spans="1:15" x14ac:dyDescent="0.25">
      <c r="A88" s="4" t="s">
        <v>4204</v>
      </c>
      <c r="B88" s="4" t="s">
        <v>4310</v>
      </c>
      <c r="C88" s="113" t="str">
        <f>"=1 if the authors control for marriage in the regression."</f>
        <v>=1 if the authors control for marriage in the regression.</v>
      </c>
      <c r="D88" t="s">
        <v>347</v>
      </c>
      <c r="E88">
        <v>39</v>
      </c>
      <c r="F88" t="s">
        <v>3812</v>
      </c>
      <c r="G88" s="41" t="b">
        <v>1</v>
      </c>
      <c r="H88" s="41" t="b">
        <v>1</v>
      </c>
      <c r="I88">
        <v>1</v>
      </c>
      <c r="K88" t="b">
        <v>1</v>
      </c>
      <c r="L88" t="b">
        <v>1</v>
      </c>
      <c r="M88" t="b">
        <v>0</v>
      </c>
      <c r="N88" t="b">
        <v>0</v>
      </c>
      <c r="O88" s="41" t="s">
        <v>3813</v>
      </c>
    </row>
    <row r="89" spans="1:15" x14ac:dyDescent="0.25">
      <c r="A89" s="4" t="s">
        <v>78</v>
      </c>
      <c r="B89" s="4" t="s">
        <v>4311</v>
      </c>
      <c r="C89" s="113" t="str">
        <f>"=1 if the authors control for occupation of the subjects in the regression."</f>
        <v>=1 if the authors control for occupation of the subjects in the regression.</v>
      </c>
      <c r="D89" t="s">
        <v>347</v>
      </c>
      <c r="E89">
        <v>39</v>
      </c>
      <c r="F89" t="s">
        <v>3812</v>
      </c>
      <c r="G89" s="41" t="b">
        <v>1</v>
      </c>
      <c r="H89" s="41" t="b">
        <v>1</v>
      </c>
      <c r="I89">
        <v>1</v>
      </c>
      <c r="K89" t="b">
        <v>1</v>
      </c>
      <c r="L89" t="b">
        <v>1</v>
      </c>
      <c r="M89" t="b">
        <v>0</v>
      </c>
      <c r="N89" t="b">
        <v>0</v>
      </c>
      <c r="O89" s="41" t="s">
        <v>3813</v>
      </c>
    </row>
    <row r="90" spans="1:15" x14ac:dyDescent="0.25">
      <c r="A90" s="4" t="s">
        <v>80</v>
      </c>
      <c r="B90" s="4" t="s">
        <v>4375</v>
      </c>
      <c r="C90" s="113" t="str">
        <f>"=1 if the authors control for firm characteristics in the regression."</f>
        <v>=1 if the authors control for firm characteristics in the regression.</v>
      </c>
      <c r="D90" t="s">
        <v>347</v>
      </c>
      <c r="E90">
        <v>39</v>
      </c>
      <c r="F90" t="s">
        <v>3812</v>
      </c>
      <c r="G90" s="41" t="b">
        <v>1</v>
      </c>
      <c r="H90" s="41" t="b">
        <v>1</v>
      </c>
      <c r="I90">
        <v>1</v>
      </c>
      <c r="K90" t="b">
        <v>1</v>
      </c>
      <c r="L90" t="b">
        <v>1</v>
      </c>
      <c r="M90" t="b">
        <v>0</v>
      </c>
      <c r="N90" t="b">
        <v>0</v>
      </c>
      <c r="O90" s="41" t="s">
        <v>3813</v>
      </c>
    </row>
    <row r="91" spans="1:15" x14ac:dyDescent="0.25">
      <c r="A91" s="4" t="s">
        <v>134</v>
      </c>
      <c r="B91" s="4" t="s">
        <v>4312</v>
      </c>
      <c r="C91" s="113" t="str">
        <f>"=1 if the authors control for area type in the regression (e.g., urban, rural)."</f>
        <v>=1 if the authors control for area type in the regression (e.g., urban, rural).</v>
      </c>
      <c r="D91" t="s">
        <v>347</v>
      </c>
      <c r="E91">
        <v>39</v>
      </c>
      <c r="F91" t="s">
        <v>3812</v>
      </c>
      <c r="G91" s="41" t="b">
        <v>1</v>
      </c>
      <c r="H91" s="41" t="b">
        <v>1</v>
      </c>
      <c r="I91">
        <v>1</v>
      </c>
      <c r="K91" t="b">
        <v>1</v>
      </c>
      <c r="L91" t="b">
        <v>1</v>
      </c>
      <c r="M91" t="b">
        <v>0</v>
      </c>
      <c r="N91" t="b">
        <v>0</v>
      </c>
      <c r="O91" s="41" t="s">
        <v>3813</v>
      </c>
    </row>
    <row r="92" spans="1:15" x14ac:dyDescent="0.25">
      <c r="A92" s="4" t="s">
        <v>79</v>
      </c>
      <c r="B92" s="4" t="s">
        <v>4377</v>
      </c>
      <c r="C92" s="113" t="str">
        <f>"=1 if the authors control for macroeconomic variables in the regression."</f>
        <v>=1 if the authors control for macroeconomic variables in the regression.</v>
      </c>
      <c r="D92" t="s">
        <v>347</v>
      </c>
      <c r="E92">
        <v>39</v>
      </c>
      <c r="F92" t="s">
        <v>3812</v>
      </c>
      <c r="G92" s="41" t="b">
        <v>1</v>
      </c>
      <c r="H92" s="41" t="b">
        <v>1</v>
      </c>
      <c r="I92">
        <v>1</v>
      </c>
      <c r="K92" t="b">
        <v>1</v>
      </c>
      <c r="L92" t="b">
        <v>1</v>
      </c>
      <c r="M92" t="b">
        <v>0</v>
      </c>
      <c r="N92" t="b">
        <v>0</v>
      </c>
      <c r="O92" s="41" t="s">
        <v>3813</v>
      </c>
    </row>
    <row r="93" spans="1:15" x14ac:dyDescent="0.25">
      <c r="A93" s="43" t="s">
        <v>81</v>
      </c>
      <c r="B93" s="43" t="s">
        <v>366</v>
      </c>
      <c r="C93" s="114" t="s">
        <v>4358</v>
      </c>
      <c r="D93" t="s">
        <v>348</v>
      </c>
      <c r="E93">
        <v>40</v>
      </c>
      <c r="F93" t="s">
        <v>3812</v>
      </c>
      <c r="G93" s="41" t="b">
        <v>1</v>
      </c>
      <c r="H93" s="41" t="b">
        <v>1</v>
      </c>
      <c r="J93" s="17" t="s">
        <v>3814</v>
      </c>
      <c r="K93" t="b">
        <v>1</v>
      </c>
      <c r="L93" t="b">
        <v>1</v>
      </c>
      <c r="M93" t="b">
        <v>0</v>
      </c>
      <c r="N93" t="b">
        <v>1</v>
      </c>
      <c r="O93" s="41" t="s">
        <v>4262</v>
      </c>
    </row>
    <row r="94" spans="1:15" x14ac:dyDescent="0.25">
      <c r="A94" s="43" t="s">
        <v>82</v>
      </c>
      <c r="B94" s="43" t="s">
        <v>367</v>
      </c>
      <c r="C94" s="114" t="s">
        <v>4359</v>
      </c>
      <c r="D94" t="s">
        <v>347</v>
      </c>
      <c r="E94">
        <v>41</v>
      </c>
      <c r="F94" t="s">
        <v>3812</v>
      </c>
      <c r="G94" s="41" t="b">
        <v>1</v>
      </c>
      <c r="H94" s="41" t="b">
        <v>1</v>
      </c>
      <c r="J94" s="17" t="s">
        <v>3814</v>
      </c>
      <c r="K94" t="b">
        <v>1</v>
      </c>
      <c r="L94" t="b">
        <v>1</v>
      </c>
      <c r="M94" t="b">
        <v>0</v>
      </c>
      <c r="N94" t="b">
        <v>1</v>
      </c>
      <c r="O94" s="41" t="s">
        <v>4262</v>
      </c>
    </row>
    <row r="95" spans="1:15" x14ac:dyDescent="0.25">
      <c r="A95" s="43" t="s">
        <v>83</v>
      </c>
      <c r="B95" s="43" t="s">
        <v>4313</v>
      </c>
      <c r="C95" s="114" t="str">
        <f>"=1 if the study was published in a journal."</f>
        <v>=1 if the study was published in a journal.</v>
      </c>
      <c r="D95" t="s">
        <v>330</v>
      </c>
      <c r="E95">
        <v>42</v>
      </c>
      <c r="F95" t="s">
        <v>3812</v>
      </c>
      <c r="G95" s="41" t="b">
        <v>1</v>
      </c>
      <c r="H95" s="41" t="b">
        <v>1</v>
      </c>
      <c r="I95">
        <v>1</v>
      </c>
      <c r="K95" t="b">
        <v>1</v>
      </c>
      <c r="L95" t="b">
        <v>1</v>
      </c>
      <c r="M95" t="b">
        <v>0</v>
      </c>
      <c r="N95" t="b">
        <v>0</v>
      </c>
      <c r="O95" s="41" t="s">
        <v>3813</v>
      </c>
    </row>
    <row r="96" spans="1:15" x14ac:dyDescent="0.25">
      <c r="A96" s="43" t="s">
        <v>351</v>
      </c>
      <c r="B96" s="43" t="s">
        <v>4314</v>
      </c>
      <c r="C96" s="114" t="str">
        <f>"=1 if the study was not published in a journal (reference category)."</f>
        <v>=1 if the study was not published in a journal (reference category).</v>
      </c>
      <c r="D96" t="s">
        <v>330</v>
      </c>
      <c r="E96">
        <v>42</v>
      </c>
      <c r="F96" t="s">
        <v>3812</v>
      </c>
      <c r="G96" s="41" t="b">
        <v>1</v>
      </c>
      <c r="H96" s="41" t="b">
        <v>1</v>
      </c>
      <c r="I96">
        <v>1</v>
      </c>
      <c r="K96" t="b">
        <v>0</v>
      </c>
      <c r="L96" t="b">
        <v>0</v>
      </c>
      <c r="M96" t="b">
        <v>1</v>
      </c>
      <c r="N96" t="b">
        <v>0</v>
      </c>
      <c r="O96" s="41" t="s">
        <v>3812</v>
      </c>
    </row>
    <row r="97" spans="1:15" x14ac:dyDescent="0.25">
      <c r="A97" s="43" t="s">
        <v>84</v>
      </c>
      <c r="B97" s="43" t="s">
        <v>368</v>
      </c>
      <c r="C97" s="114" t="s">
        <v>4363</v>
      </c>
      <c r="D97" t="s">
        <v>347</v>
      </c>
      <c r="E97">
        <v>43</v>
      </c>
      <c r="F97" t="s">
        <v>3812</v>
      </c>
      <c r="G97" s="41" t="b">
        <v>1</v>
      </c>
      <c r="H97" s="41" t="b">
        <v>1</v>
      </c>
      <c r="J97" s="17" t="s">
        <v>3814</v>
      </c>
      <c r="K97" t="b">
        <v>0</v>
      </c>
      <c r="L97" t="b">
        <v>0</v>
      </c>
      <c r="M97" t="b">
        <v>0</v>
      </c>
      <c r="N97" t="b">
        <v>1</v>
      </c>
      <c r="O97" s="41" t="s">
        <v>3812</v>
      </c>
    </row>
  </sheetData>
  <conditionalFormatting sqref="A2:C97">
    <cfRule type="containsBlanks" dxfId="609" priority="7">
      <formula>LEN(TRIM(A2))=0</formula>
    </cfRule>
  </conditionalFormatting>
  <conditionalFormatting sqref="O2:O1992">
    <cfRule type="notContainsText" dxfId="608" priority="2" operator="notContains" text="stop">
      <formula>ISERROR(SEARCH("stop",O2))</formula>
    </cfRule>
    <cfRule type="containsText" dxfId="607" priority="3" operator="containsText" text="stop">
      <formula>NOT(ISERROR(SEARCH("stop",O2)))</formula>
    </cfRule>
  </conditionalFormatting>
  <conditionalFormatting sqref="G2:H1992 K2:N1992">
    <cfRule type="containsText" dxfId="606" priority="4" operator="containsText" text="FALSE">
      <formula>NOT(ISERROR(SEARCH("FALSE",G2)))</formula>
    </cfRule>
    <cfRule type="containsText" dxfId="605"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496</v>
      </c>
      <c r="B2">
        <v>0</v>
      </c>
      <c r="C2">
        <v>0</v>
      </c>
      <c r="D2">
        <v>1</v>
      </c>
      <c r="E2">
        <v>0</v>
      </c>
      <c r="F2">
        <v>0</v>
      </c>
      <c r="G2">
        <v>0</v>
      </c>
      <c r="H2">
        <v>0</v>
      </c>
      <c r="I2">
        <v>0</v>
      </c>
      <c r="J2">
        <v>0</v>
      </c>
      <c r="K2">
        <v>1</v>
      </c>
      <c r="L2" s="153"/>
    </row>
    <row r="3" spans="1:12" x14ac:dyDescent="0.25">
      <c r="A3" t="s">
        <v>432</v>
      </c>
      <c r="B3">
        <v>0</v>
      </c>
      <c r="C3">
        <v>0</v>
      </c>
      <c r="D3">
        <v>0</v>
      </c>
      <c r="E3">
        <v>0</v>
      </c>
      <c r="F3">
        <v>1</v>
      </c>
      <c r="G3">
        <v>0</v>
      </c>
      <c r="H3">
        <v>0</v>
      </c>
      <c r="I3">
        <v>0</v>
      </c>
      <c r="J3">
        <v>0</v>
      </c>
      <c r="K3">
        <v>1</v>
      </c>
      <c r="L3" s="153"/>
    </row>
    <row r="4" spans="1:12" x14ac:dyDescent="0.25">
      <c r="A4" t="s">
        <v>469</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395</v>
      </c>
      <c r="B6">
        <v>1</v>
      </c>
      <c r="C6">
        <v>0</v>
      </c>
      <c r="D6">
        <v>0</v>
      </c>
      <c r="E6">
        <v>0</v>
      </c>
      <c r="F6">
        <v>0</v>
      </c>
      <c r="G6">
        <v>0</v>
      </c>
      <c r="H6">
        <v>0</v>
      </c>
      <c r="I6">
        <v>1</v>
      </c>
      <c r="J6">
        <v>0</v>
      </c>
      <c r="K6">
        <v>0</v>
      </c>
    </row>
    <row r="7" spans="1:12" x14ac:dyDescent="0.25">
      <c r="A7" t="s">
        <v>497</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515</v>
      </c>
      <c r="B9">
        <v>0</v>
      </c>
      <c r="C9">
        <v>0</v>
      </c>
      <c r="D9">
        <v>1</v>
      </c>
      <c r="E9">
        <v>0</v>
      </c>
      <c r="F9">
        <v>0</v>
      </c>
      <c r="G9">
        <v>0</v>
      </c>
      <c r="H9">
        <v>0</v>
      </c>
      <c r="I9">
        <v>0</v>
      </c>
      <c r="J9">
        <v>0</v>
      </c>
      <c r="K9">
        <v>1</v>
      </c>
      <c r="L9" s="153"/>
    </row>
    <row r="10" spans="1:12" x14ac:dyDescent="0.25">
      <c r="A10" t="s">
        <v>504</v>
      </c>
      <c r="B10">
        <v>1</v>
      </c>
      <c r="C10">
        <v>0</v>
      </c>
      <c r="D10">
        <v>0</v>
      </c>
      <c r="E10">
        <v>0</v>
      </c>
      <c r="F10">
        <v>0</v>
      </c>
      <c r="G10">
        <v>0</v>
      </c>
      <c r="H10">
        <v>0</v>
      </c>
      <c r="I10">
        <v>1</v>
      </c>
      <c r="J10">
        <v>0</v>
      </c>
      <c r="K10">
        <v>0</v>
      </c>
    </row>
    <row r="11" spans="1:12" x14ac:dyDescent="0.25">
      <c r="A11" t="s">
        <v>476</v>
      </c>
      <c r="B11">
        <v>0</v>
      </c>
      <c r="C11">
        <v>0</v>
      </c>
      <c r="D11">
        <v>0</v>
      </c>
      <c r="E11">
        <v>1</v>
      </c>
      <c r="F11">
        <v>0</v>
      </c>
      <c r="G11">
        <v>0</v>
      </c>
      <c r="H11">
        <v>0</v>
      </c>
      <c r="I11">
        <v>0</v>
      </c>
      <c r="J11">
        <v>0</v>
      </c>
      <c r="K11">
        <v>1</v>
      </c>
      <c r="L11" s="153"/>
    </row>
    <row r="12" spans="1:12" x14ac:dyDescent="0.25">
      <c r="A12" t="s">
        <v>477</v>
      </c>
      <c r="B12">
        <v>0</v>
      </c>
      <c r="C12">
        <v>0</v>
      </c>
      <c r="D12">
        <v>0</v>
      </c>
      <c r="E12">
        <v>1</v>
      </c>
      <c r="F12">
        <v>0</v>
      </c>
      <c r="G12">
        <v>0</v>
      </c>
      <c r="H12">
        <v>0</v>
      </c>
      <c r="I12">
        <v>0</v>
      </c>
      <c r="J12">
        <v>0</v>
      </c>
      <c r="K12">
        <v>1</v>
      </c>
    </row>
    <row r="13" spans="1:12" x14ac:dyDescent="0.25">
      <c r="A13" t="s">
        <v>498</v>
      </c>
      <c r="B13">
        <v>0</v>
      </c>
      <c r="C13">
        <v>0</v>
      </c>
      <c r="D13">
        <v>1</v>
      </c>
      <c r="E13">
        <v>0</v>
      </c>
      <c r="F13">
        <v>0</v>
      </c>
      <c r="G13">
        <v>0</v>
      </c>
      <c r="H13">
        <v>0</v>
      </c>
      <c r="I13">
        <v>0</v>
      </c>
      <c r="J13">
        <v>0</v>
      </c>
      <c r="K13">
        <v>1</v>
      </c>
      <c r="L13" s="153"/>
    </row>
    <row r="14" spans="1:12" x14ac:dyDescent="0.25">
      <c r="A14" t="s">
        <v>478</v>
      </c>
      <c r="B14">
        <v>0</v>
      </c>
      <c r="C14">
        <v>0</v>
      </c>
      <c r="D14">
        <v>0</v>
      </c>
      <c r="E14">
        <v>0</v>
      </c>
      <c r="F14">
        <v>0</v>
      </c>
      <c r="G14">
        <v>0</v>
      </c>
      <c r="H14">
        <v>1</v>
      </c>
      <c r="I14">
        <v>0</v>
      </c>
      <c r="J14">
        <v>0</v>
      </c>
      <c r="K14">
        <v>1</v>
      </c>
      <c r="L14" s="153"/>
    </row>
    <row r="15" spans="1:12" x14ac:dyDescent="0.25">
      <c r="A15" t="s">
        <v>440</v>
      </c>
      <c r="B15">
        <v>0</v>
      </c>
      <c r="C15">
        <v>0</v>
      </c>
      <c r="D15">
        <v>0</v>
      </c>
      <c r="E15">
        <v>1</v>
      </c>
      <c r="F15">
        <v>0</v>
      </c>
      <c r="G15">
        <v>0</v>
      </c>
      <c r="H15">
        <v>0</v>
      </c>
      <c r="I15">
        <v>0</v>
      </c>
      <c r="J15">
        <v>0</v>
      </c>
      <c r="K15">
        <v>1</v>
      </c>
    </row>
    <row r="16" spans="1:12" x14ac:dyDescent="0.25">
      <c r="A16" t="s">
        <v>461</v>
      </c>
      <c r="B16">
        <v>0</v>
      </c>
      <c r="C16">
        <v>0</v>
      </c>
      <c r="D16">
        <v>1</v>
      </c>
      <c r="E16">
        <v>0</v>
      </c>
      <c r="F16">
        <v>0</v>
      </c>
      <c r="G16">
        <v>0</v>
      </c>
      <c r="H16">
        <v>0</v>
      </c>
      <c r="I16">
        <v>0</v>
      </c>
      <c r="J16">
        <v>0</v>
      </c>
      <c r="K16">
        <v>1</v>
      </c>
      <c r="L16" s="153"/>
    </row>
    <row r="17" spans="1:12" x14ac:dyDescent="0.25">
      <c r="A17" t="s">
        <v>505</v>
      </c>
      <c r="B17">
        <v>0</v>
      </c>
      <c r="C17">
        <v>0</v>
      </c>
      <c r="D17">
        <v>0</v>
      </c>
      <c r="E17">
        <v>0</v>
      </c>
      <c r="F17">
        <v>0</v>
      </c>
      <c r="G17">
        <v>0</v>
      </c>
      <c r="H17">
        <v>1</v>
      </c>
      <c r="I17">
        <v>0</v>
      </c>
      <c r="J17">
        <v>1</v>
      </c>
      <c r="K17">
        <v>0</v>
      </c>
      <c r="L17" s="153"/>
    </row>
    <row r="18" spans="1:12" x14ac:dyDescent="0.25">
      <c r="A18" t="s">
        <v>489</v>
      </c>
      <c r="B18">
        <v>0</v>
      </c>
      <c r="C18">
        <v>1</v>
      </c>
      <c r="D18">
        <v>0</v>
      </c>
      <c r="E18">
        <v>0</v>
      </c>
      <c r="F18">
        <v>0</v>
      </c>
      <c r="G18">
        <v>0</v>
      </c>
      <c r="H18">
        <v>0</v>
      </c>
      <c r="I18">
        <v>0</v>
      </c>
      <c r="J18">
        <v>1</v>
      </c>
      <c r="K18">
        <v>0</v>
      </c>
      <c r="L18" s="153"/>
    </row>
    <row r="19" spans="1:12" x14ac:dyDescent="0.25">
      <c r="A19" t="s">
        <v>441</v>
      </c>
      <c r="B19">
        <v>0</v>
      </c>
      <c r="C19">
        <v>0</v>
      </c>
      <c r="D19">
        <v>0</v>
      </c>
      <c r="E19">
        <v>0</v>
      </c>
      <c r="F19">
        <v>0</v>
      </c>
      <c r="G19">
        <v>0</v>
      </c>
      <c r="H19">
        <v>1</v>
      </c>
      <c r="I19">
        <v>0</v>
      </c>
      <c r="J19">
        <v>0</v>
      </c>
      <c r="K19">
        <v>1</v>
      </c>
      <c r="L19" s="153"/>
    </row>
    <row r="20" spans="1:12" x14ac:dyDescent="0.25">
      <c r="A20" t="s">
        <v>479</v>
      </c>
      <c r="B20">
        <v>1</v>
      </c>
      <c r="C20">
        <v>0</v>
      </c>
      <c r="D20">
        <v>0</v>
      </c>
      <c r="E20">
        <v>0</v>
      </c>
      <c r="F20">
        <v>0</v>
      </c>
      <c r="G20">
        <v>0</v>
      </c>
      <c r="H20">
        <v>0</v>
      </c>
      <c r="I20">
        <v>1</v>
      </c>
      <c r="J20">
        <v>0</v>
      </c>
      <c r="K20">
        <v>0</v>
      </c>
    </row>
    <row r="21" spans="1:12" x14ac:dyDescent="0.25">
      <c r="A21" t="s">
        <v>480</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481</v>
      </c>
      <c r="B23">
        <v>0</v>
      </c>
      <c r="C23">
        <v>0</v>
      </c>
      <c r="D23">
        <v>0</v>
      </c>
      <c r="E23">
        <v>1</v>
      </c>
      <c r="F23">
        <v>0</v>
      </c>
      <c r="G23">
        <v>0</v>
      </c>
      <c r="H23">
        <v>0</v>
      </c>
      <c r="I23">
        <v>0</v>
      </c>
      <c r="J23">
        <v>0</v>
      </c>
      <c r="K23">
        <v>1</v>
      </c>
    </row>
    <row r="24" spans="1:12" x14ac:dyDescent="0.25">
      <c r="A24" t="s">
        <v>442</v>
      </c>
      <c r="B24">
        <v>0</v>
      </c>
      <c r="C24">
        <v>0</v>
      </c>
      <c r="D24">
        <v>0</v>
      </c>
      <c r="E24">
        <v>1</v>
      </c>
      <c r="F24">
        <v>0</v>
      </c>
      <c r="G24">
        <v>0</v>
      </c>
      <c r="H24">
        <v>0</v>
      </c>
      <c r="I24">
        <v>0</v>
      </c>
      <c r="J24">
        <v>0</v>
      </c>
      <c r="K24">
        <v>1</v>
      </c>
    </row>
    <row r="25" spans="1:12" x14ac:dyDescent="0.25">
      <c r="A25" t="s">
        <v>482</v>
      </c>
      <c r="B25">
        <v>0</v>
      </c>
      <c r="C25">
        <v>0</v>
      </c>
      <c r="D25">
        <v>0</v>
      </c>
      <c r="E25">
        <v>0</v>
      </c>
      <c r="F25">
        <v>0</v>
      </c>
      <c r="G25">
        <v>0</v>
      </c>
      <c r="H25">
        <v>1</v>
      </c>
      <c r="I25">
        <v>0</v>
      </c>
      <c r="J25">
        <v>0</v>
      </c>
      <c r="K25">
        <v>1</v>
      </c>
      <c r="L25" s="153"/>
    </row>
    <row r="26" spans="1:12" x14ac:dyDescent="0.25">
      <c r="A26" t="s">
        <v>510</v>
      </c>
      <c r="B26">
        <v>0</v>
      </c>
      <c r="C26">
        <v>1</v>
      </c>
      <c r="D26">
        <v>0</v>
      </c>
      <c r="E26">
        <v>0</v>
      </c>
      <c r="F26">
        <v>0</v>
      </c>
      <c r="G26">
        <v>0</v>
      </c>
      <c r="H26">
        <v>0</v>
      </c>
      <c r="I26">
        <v>1</v>
      </c>
      <c r="J26">
        <v>0</v>
      </c>
      <c r="K26">
        <v>0</v>
      </c>
    </row>
    <row r="27" spans="1:12" x14ac:dyDescent="0.25">
      <c r="A27" t="s">
        <v>443</v>
      </c>
      <c r="B27">
        <v>0</v>
      </c>
      <c r="C27">
        <v>0</v>
      </c>
      <c r="D27">
        <v>1</v>
      </c>
      <c r="E27">
        <v>0</v>
      </c>
      <c r="F27">
        <v>0</v>
      </c>
      <c r="G27">
        <v>0</v>
      </c>
      <c r="H27">
        <v>0</v>
      </c>
      <c r="I27">
        <v>1</v>
      </c>
      <c r="J27">
        <v>0</v>
      </c>
      <c r="K27">
        <v>0</v>
      </c>
    </row>
    <row r="28" spans="1:12" x14ac:dyDescent="0.25">
      <c r="A28" t="s">
        <v>459</v>
      </c>
      <c r="B28">
        <v>1</v>
      </c>
      <c r="C28">
        <v>0</v>
      </c>
      <c r="D28">
        <v>0</v>
      </c>
      <c r="E28">
        <v>0</v>
      </c>
      <c r="F28">
        <v>0</v>
      </c>
      <c r="G28">
        <v>0</v>
      </c>
      <c r="H28">
        <v>0</v>
      </c>
      <c r="I28">
        <v>1</v>
      </c>
      <c r="J28">
        <v>0</v>
      </c>
      <c r="K28">
        <v>0</v>
      </c>
    </row>
    <row r="29" spans="1:12" x14ac:dyDescent="0.25">
      <c r="A29" t="s">
        <v>453</v>
      </c>
      <c r="B29">
        <v>1</v>
      </c>
      <c r="C29">
        <v>0</v>
      </c>
      <c r="D29">
        <v>0</v>
      </c>
      <c r="E29">
        <v>0</v>
      </c>
      <c r="F29">
        <v>0</v>
      </c>
      <c r="G29">
        <v>0</v>
      </c>
      <c r="H29">
        <v>0</v>
      </c>
      <c r="I29">
        <v>1</v>
      </c>
      <c r="J29">
        <v>0</v>
      </c>
      <c r="K29">
        <v>0</v>
      </c>
    </row>
    <row r="30" spans="1:12" x14ac:dyDescent="0.25">
      <c r="A30" t="s">
        <v>428</v>
      </c>
      <c r="B30">
        <v>0</v>
      </c>
      <c r="C30">
        <v>0</v>
      </c>
      <c r="D30">
        <v>0</v>
      </c>
      <c r="E30">
        <v>0</v>
      </c>
      <c r="F30">
        <v>1</v>
      </c>
      <c r="G30">
        <v>0</v>
      </c>
      <c r="H30">
        <v>0</v>
      </c>
      <c r="I30">
        <v>0</v>
      </c>
      <c r="J30">
        <v>0</v>
      </c>
      <c r="K30">
        <v>1</v>
      </c>
      <c r="L30" s="153"/>
    </row>
    <row r="31" spans="1:12" x14ac:dyDescent="0.25">
      <c r="A31" t="s">
        <v>483</v>
      </c>
      <c r="B31">
        <v>0</v>
      </c>
      <c r="C31">
        <v>0</v>
      </c>
      <c r="D31">
        <v>0</v>
      </c>
      <c r="E31">
        <v>1</v>
      </c>
      <c r="F31">
        <v>0</v>
      </c>
      <c r="G31">
        <v>0</v>
      </c>
      <c r="H31">
        <v>0</v>
      </c>
      <c r="I31">
        <v>0</v>
      </c>
      <c r="J31">
        <v>0</v>
      </c>
      <c r="K31">
        <v>1</v>
      </c>
    </row>
    <row r="32" spans="1:12" x14ac:dyDescent="0.25">
      <c r="A32" t="s">
        <v>484</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467</v>
      </c>
      <c r="B34">
        <v>0</v>
      </c>
      <c r="C34">
        <v>0</v>
      </c>
      <c r="D34">
        <v>0</v>
      </c>
      <c r="E34">
        <v>1</v>
      </c>
      <c r="F34">
        <v>0</v>
      </c>
      <c r="G34">
        <v>0</v>
      </c>
      <c r="H34">
        <v>0</v>
      </c>
      <c r="I34">
        <v>0</v>
      </c>
      <c r="J34">
        <v>0</v>
      </c>
      <c r="K34">
        <v>1</v>
      </c>
    </row>
    <row r="35" spans="1:12" x14ac:dyDescent="0.25">
      <c r="A35" t="s">
        <v>487</v>
      </c>
      <c r="B35">
        <v>0</v>
      </c>
      <c r="C35">
        <v>0</v>
      </c>
      <c r="D35">
        <v>0</v>
      </c>
      <c r="E35">
        <v>0</v>
      </c>
      <c r="F35">
        <v>0</v>
      </c>
      <c r="G35">
        <v>0</v>
      </c>
      <c r="H35">
        <v>1</v>
      </c>
      <c r="I35">
        <v>0</v>
      </c>
      <c r="J35">
        <v>1</v>
      </c>
      <c r="K35">
        <v>0</v>
      </c>
      <c r="L35" s="153"/>
    </row>
    <row r="36" spans="1:12" x14ac:dyDescent="0.25">
      <c r="A36" t="s">
        <v>488</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439</v>
      </c>
      <c r="B38">
        <v>1</v>
      </c>
      <c r="C38">
        <v>0</v>
      </c>
      <c r="D38">
        <v>0</v>
      </c>
      <c r="E38">
        <v>0</v>
      </c>
      <c r="F38">
        <v>0</v>
      </c>
      <c r="G38">
        <v>0</v>
      </c>
      <c r="H38">
        <v>0</v>
      </c>
      <c r="I38">
        <v>1</v>
      </c>
      <c r="J38">
        <v>0</v>
      </c>
      <c r="K38">
        <v>0</v>
      </c>
    </row>
    <row r="39" spans="1:12" x14ac:dyDescent="0.25">
      <c r="A39" t="s">
        <v>433</v>
      </c>
      <c r="B39">
        <v>1</v>
      </c>
      <c r="C39">
        <v>0</v>
      </c>
      <c r="D39">
        <v>0</v>
      </c>
      <c r="E39">
        <v>0</v>
      </c>
      <c r="F39">
        <v>0</v>
      </c>
      <c r="G39">
        <v>0</v>
      </c>
      <c r="H39">
        <v>0</v>
      </c>
      <c r="I39">
        <v>1</v>
      </c>
      <c r="J39">
        <v>0</v>
      </c>
      <c r="K39">
        <v>0</v>
      </c>
    </row>
    <row r="40" spans="1:12" x14ac:dyDescent="0.25">
      <c r="A40" t="s">
        <v>465</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456</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474</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468</v>
      </c>
      <c r="B46">
        <v>0</v>
      </c>
      <c r="C46">
        <v>0</v>
      </c>
      <c r="D46">
        <v>0</v>
      </c>
      <c r="E46">
        <v>1</v>
      </c>
      <c r="F46">
        <v>0</v>
      </c>
      <c r="G46">
        <v>0</v>
      </c>
      <c r="H46">
        <v>0</v>
      </c>
      <c r="I46">
        <v>0</v>
      </c>
      <c r="J46">
        <v>0</v>
      </c>
      <c r="K46">
        <v>1</v>
      </c>
    </row>
    <row r="47" spans="1:12" x14ac:dyDescent="0.25">
      <c r="A47" t="s">
        <v>447</v>
      </c>
      <c r="B47">
        <v>0</v>
      </c>
      <c r="C47">
        <v>0</v>
      </c>
      <c r="D47">
        <v>0</v>
      </c>
      <c r="E47">
        <v>1</v>
      </c>
      <c r="F47">
        <v>0</v>
      </c>
      <c r="G47">
        <v>0</v>
      </c>
      <c r="H47">
        <v>0</v>
      </c>
      <c r="I47">
        <v>0</v>
      </c>
      <c r="J47">
        <v>0</v>
      </c>
      <c r="K47">
        <v>1</v>
      </c>
    </row>
    <row r="48" spans="1:12" x14ac:dyDescent="0.25">
      <c r="A48" t="s">
        <v>503</v>
      </c>
      <c r="B48">
        <v>0</v>
      </c>
      <c r="C48">
        <v>1</v>
      </c>
      <c r="D48">
        <v>0</v>
      </c>
      <c r="E48">
        <v>0</v>
      </c>
      <c r="F48">
        <v>0</v>
      </c>
      <c r="G48">
        <v>0</v>
      </c>
      <c r="H48">
        <v>0</v>
      </c>
      <c r="I48">
        <v>1</v>
      </c>
      <c r="J48">
        <v>0</v>
      </c>
      <c r="K48">
        <v>0</v>
      </c>
    </row>
    <row r="49" spans="1:12" x14ac:dyDescent="0.25">
      <c r="A49" t="s">
        <v>450</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499</v>
      </c>
      <c r="B53">
        <v>0</v>
      </c>
      <c r="C53">
        <v>0</v>
      </c>
      <c r="D53">
        <v>0</v>
      </c>
      <c r="E53">
        <v>0</v>
      </c>
      <c r="F53">
        <v>1</v>
      </c>
      <c r="G53">
        <v>0</v>
      </c>
      <c r="H53">
        <v>0</v>
      </c>
      <c r="I53">
        <v>0</v>
      </c>
      <c r="J53">
        <v>0</v>
      </c>
      <c r="K53">
        <v>1</v>
      </c>
      <c r="L53" s="153"/>
    </row>
    <row r="54" spans="1:12" x14ac:dyDescent="0.25">
      <c r="A54" t="s">
        <v>475</v>
      </c>
      <c r="B54">
        <v>1</v>
      </c>
      <c r="C54">
        <v>0</v>
      </c>
      <c r="D54">
        <v>0</v>
      </c>
      <c r="E54">
        <v>0</v>
      </c>
      <c r="F54">
        <v>0</v>
      </c>
      <c r="G54">
        <v>0</v>
      </c>
      <c r="H54">
        <v>0</v>
      </c>
      <c r="I54">
        <v>1</v>
      </c>
      <c r="J54">
        <v>0</v>
      </c>
      <c r="K54">
        <v>0</v>
      </c>
    </row>
    <row r="55" spans="1:12" x14ac:dyDescent="0.25">
      <c r="A55" t="s">
        <v>434</v>
      </c>
      <c r="B55">
        <v>1</v>
      </c>
      <c r="C55">
        <v>0</v>
      </c>
      <c r="D55">
        <v>0</v>
      </c>
      <c r="E55">
        <v>0</v>
      </c>
      <c r="F55">
        <v>0</v>
      </c>
      <c r="G55">
        <v>0</v>
      </c>
      <c r="H55">
        <v>0</v>
      </c>
      <c r="I55">
        <v>1</v>
      </c>
      <c r="J55">
        <v>0</v>
      </c>
      <c r="K55">
        <v>0</v>
      </c>
    </row>
    <row r="56" spans="1:12" x14ac:dyDescent="0.25">
      <c r="A56" t="s">
        <v>390</v>
      </c>
      <c r="B56">
        <v>1</v>
      </c>
      <c r="C56">
        <v>0</v>
      </c>
      <c r="D56">
        <v>0</v>
      </c>
      <c r="E56">
        <v>0</v>
      </c>
      <c r="F56">
        <v>0</v>
      </c>
      <c r="G56">
        <v>0</v>
      </c>
      <c r="H56">
        <v>0</v>
      </c>
      <c r="I56">
        <v>1</v>
      </c>
      <c r="J56">
        <v>0</v>
      </c>
      <c r="K56">
        <v>0</v>
      </c>
    </row>
    <row r="57" spans="1:12" x14ac:dyDescent="0.25">
      <c r="A57" t="s">
        <v>506</v>
      </c>
      <c r="B57">
        <v>0</v>
      </c>
      <c r="C57">
        <v>0</v>
      </c>
      <c r="D57">
        <v>0</v>
      </c>
      <c r="E57">
        <v>1</v>
      </c>
      <c r="F57">
        <v>0</v>
      </c>
      <c r="G57">
        <v>0</v>
      </c>
      <c r="H57">
        <v>0</v>
      </c>
      <c r="I57">
        <v>0</v>
      </c>
      <c r="J57">
        <v>0</v>
      </c>
      <c r="K57">
        <v>1</v>
      </c>
    </row>
    <row r="58" spans="1:12" x14ac:dyDescent="0.25">
      <c r="A58" t="s">
        <v>457</v>
      </c>
      <c r="B58">
        <v>1</v>
      </c>
      <c r="C58">
        <v>0</v>
      </c>
      <c r="D58">
        <v>0</v>
      </c>
      <c r="E58">
        <v>0</v>
      </c>
      <c r="F58">
        <v>0</v>
      </c>
      <c r="G58">
        <v>0</v>
      </c>
      <c r="H58">
        <v>0</v>
      </c>
      <c r="I58">
        <v>1</v>
      </c>
      <c r="J58">
        <v>0</v>
      </c>
      <c r="K58">
        <v>0</v>
      </c>
    </row>
    <row r="59" spans="1:12" x14ac:dyDescent="0.25">
      <c r="A59" t="s">
        <v>435</v>
      </c>
      <c r="B59">
        <v>0</v>
      </c>
      <c r="C59">
        <v>0</v>
      </c>
      <c r="D59">
        <v>0</v>
      </c>
      <c r="E59">
        <v>0</v>
      </c>
      <c r="F59">
        <v>1</v>
      </c>
      <c r="G59">
        <v>0</v>
      </c>
      <c r="H59">
        <v>0</v>
      </c>
      <c r="I59">
        <v>0</v>
      </c>
      <c r="J59">
        <v>0</v>
      </c>
      <c r="K59">
        <v>1</v>
      </c>
      <c r="L59" s="153"/>
    </row>
    <row r="60" spans="1:12" x14ac:dyDescent="0.25">
      <c r="A60" t="s">
        <v>430</v>
      </c>
      <c r="B60">
        <v>0</v>
      </c>
      <c r="C60">
        <v>0</v>
      </c>
      <c r="D60">
        <v>1</v>
      </c>
      <c r="E60">
        <v>0</v>
      </c>
      <c r="F60">
        <v>0</v>
      </c>
      <c r="G60">
        <v>0</v>
      </c>
      <c r="H60">
        <v>0</v>
      </c>
      <c r="I60">
        <v>0</v>
      </c>
      <c r="J60">
        <v>0</v>
      </c>
      <c r="K60">
        <v>1</v>
      </c>
      <c r="L60" s="153"/>
    </row>
    <row r="61" spans="1:12" x14ac:dyDescent="0.25">
      <c r="A61" t="s">
        <v>373</v>
      </c>
      <c r="B61">
        <v>0</v>
      </c>
      <c r="C61">
        <v>0</v>
      </c>
      <c r="D61">
        <v>0</v>
      </c>
      <c r="E61">
        <v>0</v>
      </c>
      <c r="F61">
        <v>0</v>
      </c>
      <c r="G61">
        <v>0</v>
      </c>
      <c r="H61">
        <v>1</v>
      </c>
      <c r="I61">
        <v>0</v>
      </c>
      <c r="J61">
        <v>0</v>
      </c>
      <c r="K61">
        <v>1</v>
      </c>
      <c r="L61" s="153"/>
    </row>
    <row r="62" spans="1:12" x14ac:dyDescent="0.25">
      <c r="A62" t="s">
        <v>452</v>
      </c>
      <c r="B62">
        <v>1</v>
      </c>
      <c r="C62">
        <v>0</v>
      </c>
      <c r="D62">
        <v>0</v>
      </c>
      <c r="E62">
        <v>0</v>
      </c>
      <c r="F62">
        <v>0</v>
      </c>
      <c r="G62">
        <v>0</v>
      </c>
      <c r="H62">
        <v>0</v>
      </c>
      <c r="I62">
        <v>1</v>
      </c>
      <c r="J62">
        <v>0</v>
      </c>
      <c r="K62">
        <v>0</v>
      </c>
    </row>
    <row r="63" spans="1:12" x14ac:dyDescent="0.25">
      <c r="A63" t="s">
        <v>426</v>
      </c>
      <c r="B63">
        <v>0</v>
      </c>
      <c r="C63">
        <v>0</v>
      </c>
      <c r="D63">
        <v>0</v>
      </c>
      <c r="E63">
        <v>0</v>
      </c>
      <c r="F63">
        <v>1</v>
      </c>
      <c r="G63">
        <v>0</v>
      </c>
      <c r="H63">
        <v>0</v>
      </c>
      <c r="I63">
        <v>1</v>
      </c>
      <c r="J63">
        <v>0</v>
      </c>
      <c r="K63">
        <v>0</v>
      </c>
      <c r="L63" s="153"/>
    </row>
    <row r="64" spans="1:12" x14ac:dyDescent="0.25">
      <c r="A64" t="s">
        <v>500</v>
      </c>
      <c r="B64">
        <v>0</v>
      </c>
      <c r="C64">
        <v>0</v>
      </c>
      <c r="D64">
        <v>1</v>
      </c>
      <c r="E64">
        <v>0</v>
      </c>
      <c r="F64">
        <v>0</v>
      </c>
      <c r="G64">
        <v>0</v>
      </c>
      <c r="H64">
        <v>0</v>
      </c>
      <c r="I64">
        <v>0</v>
      </c>
      <c r="J64">
        <v>0</v>
      </c>
      <c r="K64">
        <v>1</v>
      </c>
      <c r="L64" s="153"/>
    </row>
    <row r="65" spans="1:12" x14ac:dyDescent="0.25">
      <c r="A65" t="s">
        <v>462</v>
      </c>
      <c r="B65">
        <v>0</v>
      </c>
      <c r="C65">
        <v>0</v>
      </c>
      <c r="D65">
        <v>1</v>
      </c>
      <c r="E65">
        <v>0</v>
      </c>
      <c r="F65">
        <v>0</v>
      </c>
      <c r="G65">
        <v>0</v>
      </c>
      <c r="H65">
        <v>0</v>
      </c>
      <c r="I65">
        <v>1</v>
      </c>
      <c r="J65">
        <v>0</v>
      </c>
      <c r="K65">
        <v>0</v>
      </c>
    </row>
    <row r="66" spans="1:12" x14ac:dyDescent="0.25">
      <c r="A66" t="s">
        <v>508</v>
      </c>
      <c r="B66">
        <v>0</v>
      </c>
      <c r="C66">
        <v>0</v>
      </c>
      <c r="D66">
        <v>0</v>
      </c>
      <c r="E66">
        <v>0</v>
      </c>
      <c r="F66">
        <v>0</v>
      </c>
      <c r="G66">
        <v>0</v>
      </c>
      <c r="H66">
        <v>1</v>
      </c>
      <c r="I66">
        <v>0</v>
      </c>
      <c r="J66">
        <v>0</v>
      </c>
      <c r="K66">
        <v>1</v>
      </c>
      <c r="L66" s="153"/>
    </row>
    <row r="67" spans="1:12" x14ac:dyDescent="0.25">
      <c r="A67" t="s">
        <v>454</v>
      </c>
      <c r="B67">
        <v>0</v>
      </c>
      <c r="C67">
        <v>0</v>
      </c>
      <c r="D67">
        <v>0</v>
      </c>
      <c r="E67">
        <v>0</v>
      </c>
      <c r="F67">
        <v>0</v>
      </c>
      <c r="G67">
        <v>0</v>
      </c>
      <c r="H67">
        <v>1</v>
      </c>
      <c r="I67">
        <v>0</v>
      </c>
      <c r="J67">
        <v>1</v>
      </c>
      <c r="K67">
        <v>0</v>
      </c>
      <c r="L67" s="153"/>
    </row>
    <row r="68" spans="1:12" x14ac:dyDescent="0.25">
      <c r="A68" t="s">
        <v>451</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514</v>
      </c>
      <c r="B70">
        <v>0</v>
      </c>
      <c r="C70">
        <v>0</v>
      </c>
      <c r="D70">
        <v>0</v>
      </c>
      <c r="E70">
        <v>0</v>
      </c>
      <c r="F70">
        <v>0</v>
      </c>
      <c r="G70">
        <v>1</v>
      </c>
      <c r="H70">
        <v>0</v>
      </c>
      <c r="I70">
        <v>0</v>
      </c>
      <c r="J70">
        <v>0</v>
      </c>
      <c r="K70">
        <v>1</v>
      </c>
      <c r="L70" s="153"/>
    </row>
    <row r="71" spans="1:12" x14ac:dyDescent="0.25">
      <c r="A71" t="s">
        <v>436</v>
      </c>
      <c r="B71">
        <v>0</v>
      </c>
      <c r="C71">
        <v>0</v>
      </c>
      <c r="D71">
        <v>0</v>
      </c>
      <c r="E71">
        <v>0</v>
      </c>
      <c r="F71">
        <v>1</v>
      </c>
      <c r="G71">
        <v>0</v>
      </c>
      <c r="H71">
        <v>0</v>
      </c>
      <c r="I71">
        <v>1</v>
      </c>
      <c r="J71">
        <v>0</v>
      </c>
      <c r="K71">
        <v>0</v>
      </c>
    </row>
    <row r="72" spans="1:12" x14ac:dyDescent="0.25">
      <c r="A72" t="s">
        <v>444</v>
      </c>
      <c r="B72">
        <v>0</v>
      </c>
      <c r="C72">
        <v>0</v>
      </c>
      <c r="D72">
        <v>0</v>
      </c>
      <c r="E72">
        <v>1</v>
      </c>
      <c r="F72">
        <v>0</v>
      </c>
      <c r="G72">
        <v>0</v>
      </c>
      <c r="H72">
        <v>0</v>
      </c>
      <c r="I72">
        <v>0</v>
      </c>
      <c r="J72">
        <v>0</v>
      </c>
      <c r="K72">
        <v>1</v>
      </c>
    </row>
    <row r="73" spans="1:12" x14ac:dyDescent="0.25">
      <c r="A73" t="s">
        <v>464</v>
      </c>
      <c r="B73">
        <v>0</v>
      </c>
      <c r="C73">
        <v>0</v>
      </c>
      <c r="D73">
        <v>1</v>
      </c>
      <c r="E73">
        <v>0</v>
      </c>
      <c r="F73">
        <v>0</v>
      </c>
      <c r="G73">
        <v>0</v>
      </c>
      <c r="H73">
        <v>0</v>
      </c>
      <c r="I73">
        <v>0</v>
      </c>
      <c r="J73">
        <v>0</v>
      </c>
      <c r="K73">
        <v>1</v>
      </c>
      <c r="L73" s="153"/>
    </row>
    <row r="74" spans="1:12" x14ac:dyDescent="0.25">
      <c r="A74" t="s">
        <v>495</v>
      </c>
      <c r="B74">
        <v>0</v>
      </c>
      <c r="C74">
        <v>1</v>
      </c>
      <c r="D74">
        <v>0</v>
      </c>
      <c r="E74">
        <v>0</v>
      </c>
      <c r="F74">
        <v>0</v>
      </c>
      <c r="G74">
        <v>0</v>
      </c>
      <c r="H74">
        <v>0</v>
      </c>
      <c r="I74">
        <v>0</v>
      </c>
      <c r="J74">
        <v>0</v>
      </c>
      <c r="K74">
        <v>1</v>
      </c>
      <c r="L74" s="153"/>
    </row>
    <row r="75" spans="1:12" x14ac:dyDescent="0.25">
      <c r="A75" t="s">
        <v>437</v>
      </c>
      <c r="B75">
        <v>0</v>
      </c>
      <c r="C75">
        <v>0</v>
      </c>
      <c r="D75">
        <v>0</v>
      </c>
      <c r="E75">
        <v>0</v>
      </c>
      <c r="F75">
        <v>1</v>
      </c>
      <c r="G75">
        <v>0</v>
      </c>
      <c r="H75">
        <v>0</v>
      </c>
      <c r="I75">
        <v>0</v>
      </c>
      <c r="J75">
        <v>0</v>
      </c>
      <c r="K75">
        <v>1</v>
      </c>
    </row>
    <row r="76" spans="1:12" x14ac:dyDescent="0.25">
      <c r="A76" t="s">
        <v>470</v>
      </c>
      <c r="B76">
        <v>0</v>
      </c>
      <c r="C76">
        <v>0</v>
      </c>
      <c r="D76">
        <v>0</v>
      </c>
      <c r="E76">
        <v>0</v>
      </c>
      <c r="F76">
        <v>0</v>
      </c>
      <c r="G76">
        <v>0</v>
      </c>
      <c r="H76">
        <v>1</v>
      </c>
      <c r="I76">
        <v>0</v>
      </c>
      <c r="J76">
        <v>0</v>
      </c>
      <c r="K76">
        <v>1</v>
      </c>
      <c r="L76" s="153"/>
    </row>
    <row r="77" spans="1:12" x14ac:dyDescent="0.25">
      <c r="A77" t="s">
        <v>509</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512</v>
      </c>
      <c r="B79">
        <v>1</v>
      </c>
      <c r="C79">
        <v>0</v>
      </c>
      <c r="D79">
        <v>0</v>
      </c>
      <c r="E79">
        <v>0</v>
      </c>
      <c r="F79">
        <v>0</v>
      </c>
      <c r="G79">
        <v>0</v>
      </c>
      <c r="H79">
        <v>0</v>
      </c>
      <c r="I79">
        <v>1</v>
      </c>
      <c r="J79">
        <v>0</v>
      </c>
      <c r="K79">
        <v>0</v>
      </c>
    </row>
    <row r="80" spans="1:12" x14ac:dyDescent="0.25">
      <c r="A80" t="s">
        <v>448</v>
      </c>
      <c r="B80">
        <v>0</v>
      </c>
      <c r="C80">
        <v>0</v>
      </c>
      <c r="D80">
        <v>0</v>
      </c>
      <c r="E80">
        <v>1</v>
      </c>
      <c r="F80">
        <v>0</v>
      </c>
      <c r="G80">
        <v>0</v>
      </c>
      <c r="H80">
        <v>0</v>
      </c>
      <c r="I80">
        <v>0</v>
      </c>
      <c r="J80">
        <v>0</v>
      </c>
      <c r="K80">
        <v>1</v>
      </c>
    </row>
    <row r="81" spans="1:12" x14ac:dyDescent="0.25">
      <c r="A81" t="s">
        <v>501</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513</v>
      </c>
      <c r="B83">
        <v>1</v>
      </c>
      <c r="C83">
        <v>0</v>
      </c>
      <c r="D83">
        <v>0</v>
      </c>
      <c r="E83">
        <v>0</v>
      </c>
      <c r="F83">
        <v>0</v>
      </c>
      <c r="G83">
        <v>0</v>
      </c>
      <c r="H83">
        <v>0</v>
      </c>
      <c r="I83">
        <v>1</v>
      </c>
      <c r="J83">
        <v>0</v>
      </c>
      <c r="K83">
        <v>0</v>
      </c>
    </row>
    <row r="84" spans="1:12" x14ac:dyDescent="0.25">
      <c r="A84" t="s">
        <v>383</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424</v>
      </c>
      <c r="B86">
        <v>0</v>
      </c>
      <c r="C86">
        <v>0</v>
      </c>
      <c r="D86">
        <v>0</v>
      </c>
      <c r="E86">
        <v>0</v>
      </c>
      <c r="F86">
        <v>1</v>
      </c>
      <c r="G86">
        <v>0</v>
      </c>
      <c r="H86">
        <v>0</v>
      </c>
      <c r="I86">
        <v>0</v>
      </c>
      <c r="J86">
        <v>0</v>
      </c>
      <c r="K86">
        <v>1</v>
      </c>
      <c r="L86" s="153"/>
    </row>
    <row r="87" spans="1:12" x14ac:dyDescent="0.25">
      <c r="A87" t="s">
        <v>466</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507</v>
      </c>
      <c r="B89">
        <v>0</v>
      </c>
      <c r="C89">
        <v>0</v>
      </c>
      <c r="D89">
        <v>0</v>
      </c>
      <c r="E89">
        <v>1</v>
      </c>
      <c r="F89">
        <v>0</v>
      </c>
      <c r="G89">
        <v>0</v>
      </c>
      <c r="H89">
        <v>0</v>
      </c>
      <c r="I89">
        <v>0</v>
      </c>
      <c r="J89">
        <v>0</v>
      </c>
      <c r="K89">
        <v>1</v>
      </c>
    </row>
    <row r="90" spans="1:12" x14ac:dyDescent="0.25">
      <c r="A90" t="s">
        <v>494</v>
      </c>
      <c r="B90">
        <v>0</v>
      </c>
      <c r="C90">
        <v>0</v>
      </c>
      <c r="D90">
        <v>0</v>
      </c>
      <c r="E90">
        <v>1</v>
      </c>
      <c r="F90">
        <v>0</v>
      </c>
      <c r="G90">
        <v>0</v>
      </c>
      <c r="H90">
        <v>0</v>
      </c>
      <c r="I90">
        <v>0</v>
      </c>
      <c r="J90">
        <v>0</v>
      </c>
      <c r="K90">
        <v>1</v>
      </c>
    </row>
    <row r="91" spans="1:12" x14ac:dyDescent="0.25">
      <c r="A91" t="s">
        <v>485</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438</v>
      </c>
      <c r="B93">
        <v>1</v>
      </c>
      <c r="C93">
        <v>0</v>
      </c>
      <c r="D93">
        <v>0</v>
      </c>
      <c r="E93">
        <v>0</v>
      </c>
      <c r="F93">
        <v>0</v>
      </c>
      <c r="G93">
        <v>0</v>
      </c>
      <c r="H93">
        <v>0</v>
      </c>
      <c r="I93">
        <v>1</v>
      </c>
      <c r="J93">
        <v>0</v>
      </c>
      <c r="K93">
        <v>0</v>
      </c>
    </row>
    <row r="94" spans="1:12" x14ac:dyDescent="0.25">
      <c r="A94" t="s">
        <v>473</v>
      </c>
      <c r="B94">
        <v>1</v>
      </c>
      <c r="C94">
        <v>0</v>
      </c>
      <c r="D94">
        <v>0</v>
      </c>
      <c r="E94">
        <v>0</v>
      </c>
      <c r="F94">
        <v>0</v>
      </c>
      <c r="G94">
        <v>0</v>
      </c>
      <c r="H94">
        <v>0</v>
      </c>
      <c r="I94">
        <v>1</v>
      </c>
      <c r="J94">
        <v>0</v>
      </c>
      <c r="K94">
        <v>0</v>
      </c>
    </row>
    <row r="95" spans="1:12" x14ac:dyDescent="0.25">
      <c r="A95" t="s">
        <v>427</v>
      </c>
      <c r="B95">
        <v>0</v>
      </c>
      <c r="C95">
        <v>0</v>
      </c>
      <c r="D95">
        <v>1</v>
      </c>
      <c r="E95">
        <v>0</v>
      </c>
      <c r="F95">
        <v>0</v>
      </c>
      <c r="G95">
        <v>0</v>
      </c>
      <c r="H95">
        <v>0</v>
      </c>
      <c r="I95">
        <v>0</v>
      </c>
      <c r="J95">
        <v>0</v>
      </c>
      <c r="K95">
        <v>1</v>
      </c>
    </row>
    <row r="96" spans="1:12" x14ac:dyDescent="0.25">
      <c r="A96" t="s">
        <v>463</v>
      </c>
      <c r="B96">
        <v>0</v>
      </c>
      <c r="C96">
        <v>0</v>
      </c>
      <c r="D96">
        <v>1</v>
      </c>
      <c r="E96">
        <v>0</v>
      </c>
      <c r="F96">
        <v>0</v>
      </c>
      <c r="G96">
        <v>0</v>
      </c>
      <c r="H96">
        <v>0</v>
      </c>
      <c r="I96">
        <v>1</v>
      </c>
      <c r="J96">
        <v>0</v>
      </c>
      <c r="K96">
        <v>0</v>
      </c>
      <c r="L96" s="153"/>
    </row>
    <row r="97" spans="1:12" x14ac:dyDescent="0.25">
      <c r="A97" t="s">
        <v>490</v>
      </c>
      <c r="B97">
        <v>0</v>
      </c>
      <c r="C97">
        <v>0</v>
      </c>
      <c r="D97">
        <v>0</v>
      </c>
      <c r="E97">
        <v>0</v>
      </c>
      <c r="F97">
        <v>0</v>
      </c>
      <c r="G97">
        <v>0</v>
      </c>
      <c r="H97">
        <v>1</v>
      </c>
      <c r="I97">
        <v>0</v>
      </c>
      <c r="J97">
        <v>1</v>
      </c>
      <c r="K97">
        <v>0</v>
      </c>
      <c r="L97" s="153"/>
    </row>
    <row r="98" spans="1:12" x14ac:dyDescent="0.25">
      <c r="A98" t="s">
        <v>449</v>
      </c>
      <c r="B98">
        <v>0</v>
      </c>
      <c r="C98">
        <v>0</v>
      </c>
      <c r="D98">
        <v>1</v>
      </c>
      <c r="E98">
        <v>0</v>
      </c>
      <c r="F98">
        <v>0</v>
      </c>
      <c r="G98">
        <v>0</v>
      </c>
      <c r="H98">
        <v>0</v>
      </c>
      <c r="I98">
        <v>0</v>
      </c>
      <c r="J98">
        <v>0</v>
      </c>
      <c r="K98">
        <v>1</v>
      </c>
    </row>
    <row r="99" spans="1:12" x14ac:dyDescent="0.25">
      <c r="A99" t="s">
        <v>491</v>
      </c>
      <c r="B99">
        <v>0</v>
      </c>
      <c r="C99">
        <v>1</v>
      </c>
      <c r="D99">
        <v>0</v>
      </c>
      <c r="E99">
        <v>0</v>
      </c>
      <c r="F99">
        <v>0</v>
      </c>
      <c r="G99">
        <v>0</v>
      </c>
      <c r="H99">
        <v>0</v>
      </c>
      <c r="I99">
        <v>1</v>
      </c>
      <c r="J99">
        <v>0</v>
      </c>
      <c r="K99">
        <v>0</v>
      </c>
    </row>
    <row r="100" spans="1:12" x14ac:dyDescent="0.25">
      <c r="A100" t="s">
        <v>460</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425</v>
      </c>
      <c r="B105">
        <v>0</v>
      </c>
      <c r="C105">
        <v>0</v>
      </c>
      <c r="D105">
        <v>0</v>
      </c>
      <c r="E105">
        <v>0</v>
      </c>
      <c r="F105">
        <v>0</v>
      </c>
      <c r="G105">
        <v>0</v>
      </c>
      <c r="H105">
        <v>1</v>
      </c>
      <c r="I105">
        <v>0</v>
      </c>
      <c r="J105">
        <v>0</v>
      </c>
      <c r="K105">
        <v>1</v>
      </c>
      <c r="L105" s="153"/>
    </row>
    <row r="106" spans="1:12" x14ac:dyDescent="0.25">
      <c r="A106" t="s">
        <v>431</v>
      </c>
      <c r="B106">
        <v>1</v>
      </c>
      <c r="C106">
        <v>0</v>
      </c>
      <c r="D106">
        <v>0</v>
      </c>
      <c r="E106">
        <v>0</v>
      </c>
      <c r="F106">
        <v>0</v>
      </c>
      <c r="G106">
        <v>0</v>
      </c>
      <c r="H106">
        <v>0</v>
      </c>
      <c r="I106">
        <v>1</v>
      </c>
      <c r="J106">
        <v>0</v>
      </c>
      <c r="K106">
        <v>0</v>
      </c>
    </row>
    <row r="107" spans="1:12" x14ac:dyDescent="0.25">
      <c r="A107" t="s">
        <v>492</v>
      </c>
      <c r="B107">
        <v>1</v>
      </c>
      <c r="C107">
        <v>0</v>
      </c>
      <c r="D107">
        <v>0</v>
      </c>
      <c r="E107">
        <v>0</v>
      </c>
      <c r="F107">
        <v>0</v>
      </c>
      <c r="G107">
        <v>0</v>
      </c>
      <c r="H107">
        <v>0</v>
      </c>
      <c r="I107">
        <v>1</v>
      </c>
      <c r="J107">
        <v>0</v>
      </c>
      <c r="K107">
        <v>0</v>
      </c>
    </row>
    <row r="108" spans="1:12" x14ac:dyDescent="0.25">
      <c r="A108" t="s">
        <v>445</v>
      </c>
      <c r="B108">
        <v>0</v>
      </c>
      <c r="C108">
        <v>1</v>
      </c>
      <c r="D108">
        <v>0</v>
      </c>
      <c r="E108">
        <v>0</v>
      </c>
      <c r="F108">
        <v>0</v>
      </c>
      <c r="G108">
        <v>0</v>
      </c>
      <c r="H108">
        <v>0</v>
      </c>
      <c r="I108">
        <v>1</v>
      </c>
      <c r="J108">
        <v>0</v>
      </c>
      <c r="K108">
        <v>0</v>
      </c>
    </row>
    <row r="109" spans="1:12" x14ac:dyDescent="0.25">
      <c r="A109" t="s">
        <v>429</v>
      </c>
      <c r="B109">
        <v>0</v>
      </c>
      <c r="C109">
        <v>0</v>
      </c>
      <c r="D109">
        <v>1</v>
      </c>
      <c r="E109">
        <v>0</v>
      </c>
      <c r="F109">
        <v>0</v>
      </c>
      <c r="G109">
        <v>0</v>
      </c>
      <c r="H109">
        <v>0</v>
      </c>
      <c r="I109">
        <v>0</v>
      </c>
      <c r="J109">
        <v>0</v>
      </c>
      <c r="K109">
        <v>1</v>
      </c>
      <c r="L109" s="153"/>
    </row>
    <row r="110" spans="1:12" x14ac:dyDescent="0.25">
      <c r="A110" t="s">
        <v>392</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502</v>
      </c>
      <c r="B112">
        <v>0</v>
      </c>
      <c r="C112">
        <v>1</v>
      </c>
      <c r="D112">
        <v>0</v>
      </c>
      <c r="E112">
        <v>0</v>
      </c>
      <c r="F112">
        <v>0</v>
      </c>
      <c r="G112">
        <v>0</v>
      </c>
      <c r="H112">
        <v>0</v>
      </c>
      <c r="I112">
        <v>0</v>
      </c>
      <c r="J112">
        <v>0</v>
      </c>
      <c r="K112">
        <v>1</v>
      </c>
      <c r="L112" s="153"/>
    </row>
    <row r="113" spans="1:12" x14ac:dyDescent="0.25">
      <c r="A113" t="s">
        <v>493</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455</v>
      </c>
      <c r="B115">
        <v>0</v>
      </c>
      <c r="C115">
        <v>0</v>
      </c>
      <c r="D115">
        <v>0</v>
      </c>
      <c r="E115">
        <v>0</v>
      </c>
      <c r="F115">
        <v>0</v>
      </c>
      <c r="G115">
        <v>0</v>
      </c>
      <c r="H115">
        <v>1</v>
      </c>
      <c r="I115">
        <v>0</v>
      </c>
      <c r="J115">
        <v>1</v>
      </c>
      <c r="K115">
        <v>0</v>
      </c>
      <c r="L115" s="153"/>
    </row>
    <row r="116" spans="1:12" x14ac:dyDescent="0.25">
      <c r="A116" t="s">
        <v>472</v>
      </c>
      <c r="B116">
        <v>0</v>
      </c>
      <c r="C116">
        <v>0</v>
      </c>
      <c r="D116">
        <v>1</v>
      </c>
      <c r="E116">
        <v>0</v>
      </c>
      <c r="F116">
        <v>0</v>
      </c>
      <c r="G116">
        <v>0</v>
      </c>
      <c r="H116">
        <v>0</v>
      </c>
      <c r="I116">
        <v>0</v>
      </c>
      <c r="J116">
        <v>0</v>
      </c>
      <c r="K116">
        <v>1</v>
      </c>
      <c r="L116" s="153"/>
    </row>
    <row r="117" spans="1:12" x14ac:dyDescent="0.25">
      <c r="A117" t="s">
        <v>511</v>
      </c>
      <c r="B117">
        <v>0</v>
      </c>
      <c r="C117">
        <v>0</v>
      </c>
      <c r="D117">
        <v>0</v>
      </c>
      <c r="E117">
        <v>0</v>
      </c>
      <c r="F117">
        <v>1</v>
      </c>
      <c r="G117">
        <v>0</v>
      </c>
      <c r="H117">
        <v>0</v>
      </c>
      <c r="I117">
        <v>1</v>
      </c>
      <c r="J117">
        <v>0</v>
      </c>
      <c r="K117">
        <v>0</v>
      </c>
    </row>
    <row r="118" spans="1:12" x14ac:dyDescent="0.25">
      <c r="A118" t="s">
        <v>327</v>
      </c>
      <c r="B118">
        <v>1</v>
      </c>
      <c r="C118">
        <v>0</v>
      </c>
      <c r="D118">
        <v>1</v>
      </c>
      <c r="E118">
        <v>0</v>
      </c>
      <c r="F118">
        <v>0</v>
      </c>
      <c r="G118">
        <v>0</v>
      </c>
      <c r="H118">
        <v>0</v>
      </c>
      <c r="I118">
        <v>1</v>
      </c>
      <c r="J118">
        <v>0</v>
      </c>
      <c r="K118">
        <v>0</v>
      </c>
    </row>
    <row r="119" spans="1:12" x14ac:dyDescent="0.25">
      <c r="A119" t="s">
        <v>231</v>
      </c>
      <c r="B119">
        <v>1</v>
      </c>
      <c r="C119">
        <v>0</v>
      </c>
      <c r="D119">
        <v>0</v>
      </c>
      <c r="E119">
        <v>0</v>
      </c>
      <c r="F119">
        <v>0</v>
      </c>
      <c r="G119">
        <v>0</v>
      </c>
      <c r="H119">
        <v>0</v>
      </c>
      <c r="I119">
        <v>1</v>
      </c>
      <c r="J119">
        <v>0</v>
      </c>
      <c r="K119">
        <v>0</v>
      </c>
    </row>
    <row r="120" spans="1:12" x14ac:dyDescent="0.25">
      <c r="A120" t="s">
        <v>486</v>
      </c>
      <c r="B120">
        <v>0</v>
      </c>
      <c r="C120">
        <v>0</v>
      </c>
      <c r="D120">
        <v>0</v>
      </c>
      <c r="E120">
        <v>1</v>
      </c>
      <c r="F120">
        <v>0</v>
      </c>
      <c r="G120">
        <v>0</v>
      </c>
      <c r="H120">
        <v>0</v>
      </c>
      <c r="I120">
        <v>1</v>
      </c>
      <c r="J120">
        <v>0</v>
      </c>
      <c r="K120">
        <v>0</v>
      </c>
    </row>
    <row r="121" spans="1:12" x14ac:dyDescent="0.25">
      <c r="A121" t="s">
        <v>471</v>
      </c>
      <c r="B121">
        <v>0</v>
      </c>
      <c r="C121">
        <v>0</v>
      </c>
      <c r="D121">
        <v>0</v>
      </c>
      <c r="E121">
        <v>1</v>
      </c>
      <c r="F121">
        <v>0</v>
      </c>
      <c r="G121">
        <v>0</v>
      </c>
      <c r="H121">
        <v>0</v>
      </c>
      <c r="I121">
        <v>1</v>
      </c>
      <c r="J121">
        <v>0</v>
      </c>
      <c r="K121">
        <v>0</v>
      </c>
      <c r="L121" s="153"/>
    </row>
    <row r="122" spans="1:12" x14ac:dyDescent="0.25">
      <c r="A122" t="s">
        <v>458</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446</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395</v>
      </c>
      <c r="C7">
        <v>15765.85304</v>
      </c>
      <c r="D7" s="169">
        <v>285.52999999999997</v>
      </c>
    </row>
    <row r="8" spans="1:4" x14ac:dyDescent="0.25">
      <c r="A8">
        <v>1987</v>
      </c>
      <c r="B8" t="s">
        <v>395</v>
      </c>
      <c r="C8">
        <v>16480.224399999999</v>
      </c>
      <c r="D8" s="169">
        <v>326.39999999999998</v>
      </c>
    </row>
    <row r="9" spans="1:4" x14ac:dyDescent="0.25">
      <c r="A9">
        <v>2000</v>
      </c>
      <c r="B9" t="s">
        <v>3</v>
      </c>
      <c r="C9">
        <v>538.07289730000002</v>
      </c>
      <c r="D9">
        <v>46.84</v>
      </c>
    </row>
    <row r="10" spans="1:4" x14ac:dyDescent="0.25">
      <c r="A10">
        <v>2011</v>
      </c>
      <c r="B10" t="s">
        <v>504</v>
      </c>
      <c r="C10">
        <v>20406.397150000001</v>
      </c>
      <c r="D10">
        <v>2035.458333</v>
      </c>
    </row>
    <row r="11" spans="1:4" x14ac:dyDescent="0.25">
      <c r="A11">
        <v>1980</v>
      </c>
      <c r="B11" t="s">
        <v>440</v>
      </c>
      <c r="C11">
        <v>3617.6491550000001</v>
      </c>
      <c r="D11">
        <v>9.8699999999999992</v>
      </c>
    </row>
    <row r="12" spans="1:4" x14ac:dyDescent="0.25">
      <c r="A12">
        <v>1971</v>
      </c>
      <c r="B12" t="s">
        <v>479</v>
      </c>
      <c r="C12">
        <v>11173.810600000001</v>
      </c>
      <c r="D12">
        <v>1340.083333</v>
      </c>
    </row>
    <row r="13" spans="1:4" x14ac:dyDescent="0.25">
      <c r="A13">
        <v>1973</v>
      </c>
      <c r="B13" t="s">
        <v>479</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459</v>
      </c>
      <c r="C25">
        <v>4842.1251279999997</v>
      </c>
      <c r="D25">
        <v>396.92500000000001</v>
      </c>
    </row>
    <row r="26" spans="1:4" x14ac:dyDescent="0.25">
      <c r="A26">
        <v>1989</v>
      </c>
      <c r="B26" t="s">
        <v>459</v>
      </c>
      <c r="C26">
        <v>4842.1251279999997</v>
      </c>
      <c r="D26">
        <v>396.92500000000001</v>
      </c>
    </row>
    <row r="27" spans="1:4" x14ac:dyDescent="0.25">
      <c r="A27">
        <v>1993</v>
      </c>
      <c r="B27" t="s">
        <v>459</v>
      </c>
      <c r="C27">
        <v>4843.1251279999997</v>
      </c>
      <c r="D27">
        <v>397.0083333</v>
      </c>
    </row>
    <row r="28" spans="1:4" x14ac:dyDescent="0.25">
      <c r="A28">
        <v>1996</v>
      </c>
      <c r="B28" t="s">
        <v>459</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433</v>
      </c>
      <c r="C34">
        <v>18137.26081</v>
      </c>
      <c r="D34" s="169">
        <v>1617.958333</v>
      </c>
    </row>
    <row r="35" spans="1:4" x14ac:dyDescent="0.25">
      <c r="A35">
        <v>2004</v>
      </c>
      <c r="B35" t="s">
        <v>433</v>
      </c>
      <c r="C35">
        <v>18496.490900000001</v>
      </c>
      <c r="D35">
        <v>1700.866667</v>
      </c>
    </row>
    <row r="36" spans="1:4" x14ac:dyDescent="0.25">
      <c r="A36">
        <v>2006</v>
      </c>
      <c r="B36" t="s">
        <v>8</v>
      </c>
      <c r="C36" t="s">
        <v>98</v>
      </c>
      <c r="D36">
        <v>51.6</v>
      </c>
    </row>
    <row r="37" spans="1:4" x14ac:dyDescent="0.25">
      <c r="A37">
        <v>1985</v>
      </c>
      <c r="B37" t="s">
        <v>456</v>
      </c>
      <c r="C37">
        <v>14533.925160000001</v>
      </c>
      <c r="D37">
        <v>1132.05</v>
      </c>
    </row>
    <row r="38" spans="1:4" x14ac:dyDescent="0.25">
      <c r="A38">
        <v>1986</v>
      </c>
      <c r="B38" t="s">
        <v>456</v>
      </c>
      <c r="C38">
        <v>15082.56027</v>
      </c>
      <c r="D38">
        <v>1130.79</v>
      </c>
    </row>
    <row r="39" spans="1:4" x14ac:dyDescent="0.25">
      <c r="A39">
        <v>1989</v>
      </c>
      <c r="B39" t="s">
        <v>456</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434</v>
      </c>
      <c r="C64">
        <v>8556.6869409999999</v>
      </c>
      <c r="D64">
        <v>272.12</v>
      </c>
    </row>
    <row r="65" spans="1:4" x14ac:dyDescent="0.25">
      <c r="A65">
        <v>1983</v>
      </c>
      <c r="B65" t="s">
        <v>434</v>
      </c>
      <c r="C65">
        <v>9134.9964049999999</v>
      </c>
      <c r="D65">
        <v>277.55</v>
      </c>
    </row>
    <row r="66" spans="1:4" x14ac:dyDescent="0.25">
      <c r="A66">
        <v>1984</v>
      </c>
      <c r="B66" t="s">
        <v>434</v>
      </c>
      <c r="C66">
        <v>8398.2101459999994</v>
      </c>
      <c r="D66">
        <v>283.75</v>
      </c>
    </row>
    <row r="67" spans="1:4" x14ac:dyDescent="0.25">
      <c r="A67">
        <v>1985</v>
      </c>
      <c r="B67" t="s">
        <v>434</v>
      </c>
      <c r="C67">
        <v>8357.3759389999996</v>
      </c>
      <c r="D67">
        <v>295.91000000000003</v>
      </c>
    </row>
    <row r="68" spans="1:4" x14ac:dyDescent="0.25">
      <c r="A68">
        <v>1986</v>
      </c>
      <c r="B68" t="s">
        <v>434</v>
      </c>
      <c r="C68">
        <v>9470.7494029999998</v>
      </c>
      <c r="D68">
        <v>320.16000000000003</v>
      </c>
    </row>
    <row r="69" spans="1:4" x14ac:dyDescent="0.25">
      <c r="A69">
        <v>1987</v>
      </c>
      <c r="B69" t="s">
        <v>434</v>
      </c>
      <c r="C69">
        <v>10148.67959</v>
      </c>
      <c r="D69">
        <v>347.73</v>
      </c>
    </row>
    <row r="70" spans="1:4" x14ac:dyDescent="0.25">
      <c r="A70">
        <v>1988</v>
      </c>
      <c r="B70" t="s">
        <v>434</v>
      </c>
      <c r="C70">
        <v>10449.08691</v>
      </c>
      <c r="D70" s="169">
        <v>368.38</v>
      </c>
    </row>
    <row r="71" spans="1:4" x14ac:dyDescent="0.25">
      <c r="A71">
        <v>1989</v>
      </c>
      <c r="B71" t="s">
        <v>434</v>
      </c>
      <c r="C71">
        <v>10329.765649999999</v>
      </c>
      <c r="D71">
        <v>384.22</v>
      </c>
    </row>
    <row r="72" spans="1:4" x14ac:dyDescent="0.25">
      <c r="A72">
        <v>1990</v>
      </c>
      <c r="B72" t="s">
        <v>434</v>
      </c>
      <c r="C72">
        <v>10612.74865</v>
      </c>
      <c r="D72">
        <v>394.88</v>
      </c>
    </row>
    <row r="73" spans="1:4" x14ac:dyDescent="0.25">
      <c r="A73">
        <v>1991</v>
      </c>
      <c r="B73" t="s">
        <v>434</v>
      </c>
      <c r="C73">
        <v>10717.42575</v>
      </c>
      <c r="D73">
        <v>416.6</v>
      </c>
    </row>
    <row r="74" spans="1:4" x14ac:dyDescent="0.25">
      <c r="A74">
        <v>1960</v>
      </c>
      <c r="B74" t="s">
        <v>390</v>
      </c>
      <c r="C74">
        <v>9167.465295</v>
      </c>
      <c r="D74" t="s">
        <v>98</v>
      </c>
    </row>
    <row r="75" spans="1:4" x14ac:dyDescent="0.25">
      <c r="A75">
        <v>2010</v>
      </c>
      <c r="B75" t="s">
        <v>435</v>
      </c>
      <c r="C75">
        <v>3067.9310150000001</v>
      </c>
      <c r="D75">
        <v>155.55000000000001</v>
      </c>
    </row>
    <row r="76" spans="1:4" x14ac:dyDescent="0.25">
      <c r="A76">
        <v>1994</v>
      </c>
      <c r="B76" t="s">
        <v>373</v>
      </c>
      <c r="C76">
        <v>819.17575690000001</v>
      </c>
      <c r="D76">
        <v>42.26</v>
      </c>
    </row>
    <row r="77" spans="1:4" x14ac:dyDescent="0.25">
      <c r="A77">
        <v>2005</v>
      </c>
      <c r="B77" t="s">
        <v>451</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383</v>
      </c>
      <c r="C85">
        <v>18095.971750000001</v>
      </c>
      <c r="D85">
        <v>27.04</v>
      </c>
    </row>
    <row r="86" spans="1:4" x14ac:dyDescent="0.25">
      <c r="A86">
        <v>1995</v>
      </c>
      <c r="B86" t="s">
        <v>383</v>
      </c>
      <c r="C86">
        <v>19841.3593</v>
      </c>
      <c r="D86">
        <v>31.98</v>
      </c>
    </row>
    <row r="87" spans="1:4" x14ac:dyDescent="0.25">
      <c r="A87">
        <v>2002</v>
      </c>
      <c r="B87" t="s">
        <v>20</v>
      </c>
      <c r="C87">
        <v>787.8550444</v>
      </c>
      <c r="D87">
        <v>29.55</v>
      </c>
    </row>
    <row r="88" spans="1:4" x14ac:dyDescent="0.25">
      <c r="A88">
        <v>2017</v>
      </c>
      <c r="B88" t="s">
        <v>424</v>
      </c>
      <c r="C88">
        <v>3012.5448809999998</v>
      </c>
      <c r="D88">
        <v>376.35</v>
      </c>
    </row>
    <row r="89" spans="1:4" x14ac:dyDescent="0.25">
      <c r="A89">
        <v>1986</v>
      </c>
      <c r="B89" t="s">
        <v>21</v>
      </c>
      <c r="C89" t="s">
        <v>98</v>
      </c>
      <c r="D89" t="s">
        <v>98</v>
      </c>
    </row>
    <row r="90" spans="1:4" x14ac:dyDescent="0.25">
      <c r="A90">
        <v>1985</v>
      </c>
      <c r="B90" t="s">
        <v>485</v>
      </c>
      <c r="C90">
        <v>1105.8685190000001</v>
      </c>
      <c r="D90">
        <v>269.24</v>
      </c>
    </row>
    <row r="91" spans="1:4" x14ac:dyDescent="0.25">
      <c r="A91">
        <v>2006</v>
      </c>
      <c r="B91" t="s">
        <v>23</v>
      </c>
      <c r="C91">
        <v>5548.3588209999998</v>
      </c>
      <c r="D91">
        <v>312.74</v>
      </c>
    </row>
    <row r="92" spans="1:4" x14ac:dyDescent="0.25">
      <c r="A92">
        <v>1986</v>
      </c>
      <c r="B92" t="s">
        <v>438</v>
      </c>
      <c r="C92">
        <v>7294.8719659999997</v>
      </c>
      <c r="D92">
        <v>760.1</v>
      </c>
    </row>
    <row r="93" spans="1:4" x14ac:dyDescent="0.25">
      <c r="A93">
        <v>1996</v>
      </c>
      <c r="B93" t="s">
        <v>438</v>
      </c>
      <c r="C93">
        <v>10406.07497</v>
      </c>
      <c r="D93">
        <v>775.02499999999998</v>
      </c>
    </row>
    <row r="94" spans="1:4" x14ac:dyDescent="0.25">
      <c r="A94">
        <v>2005</v>
      </c>
      <c r="B94" t="s">
        <v>438</v>
      </c>
      <c r="C94">
        <v>12511.71221</v>
      </c>
      <c r="D94">
        <v>825.9916667</v>
      </c>
    </row>
    <row r="95" spans="1:4" x14ac:dyDescent="0.25">
      <c r="A95">
        <v>2010</v>
      </c>
      <c r="B95" t="s">
        <v>438</v>
      </c>
      <c r="C95">
        <v>13110.272999999999</v>
      </c>
      <c r="D95">
        <v>960.8666667</v>
      </c>
    </row>
    <row r="96" spans="1:4" x14ac:dyDescent="0.25">
      <c r="A96">
        <v>2013</v>
      </c>
      <c r="B96" t="s">
        <v>438</v>
      </c>
      <c r="C96">
        <v>11965.08555</v>
      </c>
      <c r="D96">
        <v>918.45</v>
      </c>
    </row>
    <row r="97" spans="1:4" x14ac:dyDescent="0.25">
      <c r="A97">
        <v>1985</v>
      </c>
      <c r="B97" t="s">
        <v>463</v>
      </c>
      <c r="C97">
        <v>1680</v>
      </c>
      <c r="D97">
        <v>44.5</v>
      </c>
    </row>
    <row r="98" spans="1:4" x14ac:dyDescent="0.25">
      <c r="A98">
        <v>1990</v>
      </c>
      <c r="B98" t="s">
        <v>463</v>
      </c>
      <c r="C98">
        <v>1710</v>
      </c>
      <c r="D98">
        <v>29.96</v>
      </c>
    </row>
    <row r="99" spans="1:4" x14ac:dyDescent="0.25">
      <c r="A99">
        <v>1991</v>
      </c>
      <c r="B99" t="s">
        <v>463</v>
      </c>
      <c r="C99">
        <v>1740</v>
      </c>
      <c r="D99">
        <v>9.83</v>
      </c>
    </row>
    <row r="100" spans="1:4" x14ac:dyDescent="0.25">
      <c r="A100">
        <v>1993</v>
      </c>
      <c r="B100" t="s">
        <v>463</v>
      </c>
      <c r="C100">
        <v>1770</v>
      </c>
      <c r="D100">
        <v>3.48</v>
      </c>
    </row>
    <row r="101" spans="1:4" x14ac:dyDescent="0.25">
      <c r="A101">
        <v>1994</v>
      </c>
      <c r="B101" t="s">
        <v>463</v>
      </c>
      <c r="C101">
        <v>1800</v>
      </c>
      <c r="D101">
        <v>5.55</v>
      </c>
    </row>
    <row r="102" spans="1:4" x14ac:dyDescent="0.25">
      <c r="A102">
        <v>1996</v>
      </c>
      <c r="B102" t="s">
        <v>463</v>
      </c>
      <c r="C102">
        <v>1836.5551760000001</v>
      </c>
      <c r="D102">
        <v>62.36</v>
      </c>
    </row>
    <row r="103" spans="1:4" x14ac:dyDescent="0.25">
      <c r="A103">
        <v>1998</v>
      </c>
      <c r="B103" t="s">
        <v>463</v>
      </c>
      <c r="C103">
        <v>1867.986572</v>
      </c>
      <c r="D103">
        <v>134.83000000000001</v>
      </c>
    </row>
    <row r="104" spans="1:4" x14ac:dyDescent="0.25">
      <c r="A104">
        <v>2000</v>
      </c>
      <c r="B104" t="s">
        <v>463</v>
      </c>
      <c r="C104">
        <v>1958.1173100000001</v>
      </c>
      <c r="D104">
        <v>377.8</v>
      </c>
    </row>
    <row r="105" spans="1:4" x14ac:dyDescent="0.25">
      <c r="A105">
        <v>2002</v>
      </c>
      <c r="B105" t="s">
        <v>463</v>
      </c>
      <c r="C105">
        <v>2337.5092770000001</v>
      </c>
      <c r="D105">
        <v>814</v>
      </c>
    </row>
    <row r="106" spans="1:4" x14ac:dyDescent="0.25">
      <c r="A106">
        <v>1984</v>
      </c>
      <c r="B106" t="s">
        <v>460</v>
      </c>
      <c r="C106">
        <v>4455.2138210000003</v>
      </c>
      <c r="D106" s="169" t="s">
        <v>98</v>
      </c>
    </row>
    <row r="107" spans="1:4" x14ac:dyDescent="0.25">
      <c r="A107">
        <v>1993</v>
      </c>
      <c r="B107" t="s">
        <v>460</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431</v>
      </c>
      <c r="C115">
        <v>16471.097519999999</v>
      </c>
      <c r="D115">
        <v>1190.67</v>
      </c>
    </row>
    <row r="116" spans="1:4" x14ac:dyDescent="0.25">
      <c r="A116">
        <v>2005</v>
      </c>
      <c r="B116" t="s">
        <v>431</v>
      </c>
      <c r="C116">
        <v>20349.749179999999</v>
      </c>
      <c r="D116">
        <v>1351.08</v>
      </c>
    </row>
    <row r="117" spans="1:4" x14ac:dyDescent="0.25">
      <c r="A117">
        <v>2006</v>
      </c>
      <c r="B117" t="s">
        <v>431</v>
      </c>
      <c r="C117">
        <v>20841.356749999999</v>
      </c>
      <c r="D117">
        <v>1400.39</v>
      </c>
    </row>
    <row r="118" spans="1:4" x14ac:dyDescent="0.25">
      <c r="A118">
        <v>2015</v>
      </c>
      <c r="B118" t="s">
        <v>431</v>
      </c>
      <c r="C118">
        <v>23733.290249999998</v>
      </c>
      <c r="D118">
        <v>1419.7</v>
      </c>
    </row>
    <row r="119" spans="1:4" x14ac:dyDescent="0.25">
      <c r="A119">
        <v>2001</v>
      </c>
      <c r="B119" t="s">
        <v>392</v>
      </c>
      <c r="C119">
        <v>430.31896970000003</v>
      </c>
      <c r="D119">
        <v>26.66</v>
      </c>
    </row>
    <row r="120" spans="1:4" x14ac:dyDescent="0.25">
      <c r="A120">
        <v>2006</v>
      </c>
      <c r="B120" t="s">
        <v>392</v>
      </c>
      <c r="C120">
        <v>510.41510010000002</v>
      </c>
      <c r="D120">
        <v>49.74</v>
      </c>
    </row>
    <row r="121" spans="1:4" x14ac:dyDescent="0.25">
      <c r="A121">
        <v>2014</v>
      </c>
      <c r="B121" t="s">
        <v>392</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493</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472</v>
      </c>
      <c r="C136" t="s">
        <v>98</v>
      </c>
      <c r="D136" s="169" t="s">
        <v>98</v>
      </c>
    </row>
    <row r="137" spans="1:4" x14ac:dyDescent="0.25">
      <c r="A137">
        <v>1991</v>
      </c>
      <c r="B137" t="s">
        <v>472</v>
      </c>
      <c r="C137">
        <v>971.63452150000001</v>
      </c>
      <c r="D137" s="169">
        <v>5.08</v>
      </c>
    </row>
    <row r="138" spans="1:4" x14ac:dyDescent="0.25">
      <c r="A138">
        <v>1997</v>
      </c>
      <c r="B138" t="s">
        <v>472</v>
      </c>
      <c r="C138">
        <v>543.8438721</v>
      </c>
      <c r="D138" s="169">
        <v>34.47</v>
      </c>
    </row>
    <row r="139" spans="1:4" x14ac:dyDescent="0.25">
      <c r="A139">
        <v>1998</v>
      </c>
      <c r="B139" t="s">
        <v>472</v>
      </c>
      <c r="C139">
        <v>557.91784670000004</v>
      </c>
      <c r="D139">
        <v>49.84</v>
      </c>
    </row>
    <row r="140" spans="1:4" x14ac:dyDescent="0.25">
      <c r="A140">
        <v>2000</v>
      </c>
      <c r="B140" t="s">
        <v>472</v>
      </c>
      <c r="C140">
        <v>570.54272460000004</v>
      </c>
      <c r="D140">
        <v>54.54</v>
      </c>
    </row>
    <row r="141" spans="1:4" x14ac:dyDescent="0.25">
      <c r="A141">
        <v>2002</v>
      </c>
      <c r="B141" t="s">
        <v>472</v>
      </c>
      <c r="C141">
        <v>679.80401610000001</v>
      </c>
      <c r="D141">
        <v>66.77</v>
      </c>
    </row>
    <row r="142" spans="1:4" x14ac:dyDescent="0.25">
      <c r="A142">
        <v>1958</v>
      </c>
      <c r="B142" t="s">
        <v>327</v>
      </c>
      <c r="C142" t="s">
        <v>98</v>
      </c>
      <c r="D142">
        <v>27.31</v>
      </c>
    </row>
    <row r="143" spans="1:4" x14ac:dyDescent="0.25">
      <c r="A143">
        <v>1972</v>
      </c>
      <c r="B143" t="s">
        <v>327</v>
      </c>
      <c r="C143" t="s">
        <v>98</v>
      </c>
      <c r="D143">
        <v>130.94</v>
      </c>
    </row>
    <row r="144" spans="1:4" x14ac:dyDescent="0.25">
      <c r="A144">
        <v>1982</v>
      </c>
      <c r="B144" t="s">
        <v>327</v>
      </c>
      <c r="C144">
        <v>13531.85261</v>
      </c>
      <c r="D144">
        <v>245.72</v>
      </c>
    </row>
    <row r="145" spans="1:4" x14ac:dyDescent="0.25">
      <c r="A145">
        <v>1984</v>
      </c>
      <c r="B145" t="s">
        <v>327</v>
      </c>
      <c r="C145">
        <v>14398.397360000001</v>
      </c>
      <c r="D145">
        <v>243.98</v>
      </c>
    </row>
    <row r="146" spans="1:4" x14ac:dyDescent="0.25">
      <c r="A146">
        <v>1999</v>
      </c>
      <c r="B146" t="s">
        <v>327</v>
      </c>
      <c r="C146">
        <v>23477.907670000001</v>
      </c>
      <c r="D146">
        <v>1423</v>
      </c>
    </row>
    <row r="147" spans="1:4" x14ac:dyDescent="0.25">
      <c r="A147">
        <v>2000</v>
      </c>
      <c r="B147" t="s">
        <v>327</v>
      </c>
      <c r="C147">
        <v>24477.315709999999</v>
      </c>
      <c r="D147">
        <v>1503.07</v>
      </c>
    </row>
    <row r="148" spans="1:4" x14ac:dyDescent="0.25">
      <c r="A148">
        <v>2001</v>
      </c>
      <c r="B148" t="s">
        <v>327</v>
      </c>
      <c r="C148">
        <v>25208.408510000001</v>
      </c>
      <c r="D148">
        <v>1486.61</v>
      </c>
    </row>
    <row r="149" spans="1:4" x14ac:dyDescent="0.25">
      <c r="A149">
        <v>1940</v>
      </c>
      <c r="B149" t="s">
        <v>231</v>
      </c>
      <c r="C149">
        <v>15113.74489</v>
      </c>
      <c r="D149">
        <v>528.53</v>
      </c>
    </row>
    <row r="150" spans="1:4" x14ac:dyDescent="0.25">
      <c r="A150">
        <v>1950</v>
      </c>
      <c r="B150" t="s">
        <v>231</v>
      </c>
      <c r="C150">
        <v>15635.363240000001</v>
      </c>
      <c r="D150">
        <v>810.53</v>
      </c>
    </row>
    <row r="151" spans="1:4" x14ac:dyDescent="0.25">
      <c r="A151">
        <v>1960</v>
      </c>
      <c r="B151" t="s">
        <v>231</v>
      </c>
      <c r="C151">
        <v>16156.981589999999</v>
      </c>
      <c r="D151">
        <v>1588.1</v>
      </c>
    </row>
    <row r="152" spans="1:4" x14ac:dyDescent="0.25">
      <c r="A152">
        <v>1965</v>
      </c>
      <c r="B152" t="s">
        <v>231</v>
      </c>
      <c r="C152">
        <v>16678.59994</v>
      </c>
      <c r="D152">
        <v>1863.3166670000001</v>
      </c>
    </row>
    <row r="153" spans="1:4" x14ac:dyDescent="0.25">
      <c r="A153">
        <v>1970</v>
      </c>
      <c r="B153" t="s">
        <v>231</v>
      </c>
      <c r="C153">
        <v>15553.42758</v>
      </c>
      <c r="D153">
        <v>1935.583333</v>
      </c>
    </row>
    <row r="154" spans="1:4" x14ac:dyDescent="0.25">
      <c r="A154">
        <v>1976</v>
      </c>
      <c r="B154" t="s">
        <v>231</v>
      </c>
      <c r="C154">
        <v>18108.120930000001</v>
      </c>
      <c r="D154">
        <v>1898.258333</v>
      </c>
    </row>
    <row r="155" spans="1:4" x14ac:dyDescent="0.25">
      <c r="A155">
        <v>1978</v>
      </c>
      <c r="B155" t="s">
        <v>231</v>
      </c>
      <c r="C155">
        <v>19296.74165</v>
      </c>
      <c r="D155">
        <v>1908</v>
      </c>
    </row>
    <row r="156" spans="1:4" x14ac:dyDescent="0.25">
      <c r="A156">
        <v>1979</v>
      </c>
      <c r="B156" t="s">
        <v>231</v>
      </c>
      <c r="C156">
        <v>19538.605950000001</v>
      </c>
      <c r="D156">
        <v>1876.7833330000001</v>
      </c>
    </row>
    <row r="157" spans="1:4" x14ac:dyDescent="0.25">
      <c r="A157">
        <v>1980</v>
      </c>
      <c r="B157" t="s">
        <v>231</v>
      </c>
      <c r="C157">
        <v>19291.597280000002</v>
      </c>
      <c r="D157">
        <v>1766.825</v>
      </c>
    </row>
    <row r="158" spans="1:4" x14ac:dyDescent="0.25">
      <c r="A158">
        <v>1981</v>
      </c>
      <c r="B158" t="s">
        <v>231</v>
      </c>
      <c r="C158">
        <v>19368.07476</v>
      </c>
      <c r="D158">
        <v>1730.4749999999999</v>
      </c>
    </row>
    <row r="159" spans="1:4" x14ac:dyDescent="0.25">
      <c r="A159">
        <v>1982</v>
      </c>
      <c r="B159" t="s">
        <v>231</v>
      </c>
      <c r="C159">
        <v>19465.135999999999</v>
      </c>
      <c r="D159">
        <v>1630.5</v>
      </c>
    </row>
    <row r="160" spans="1:4" x14ac:dyDescent="0.25">
      <c r="A160">
        <v>1983</v>
      </c>
      <c r="B160" t="s">
        <v>231</v>
      </c>
      <c r="C160">
        <v>20379.868750000001</v>
      </c>
      <c r="D160">
        <v>1579.75</v>
      </c>
    </row>
    <row r="161" spans="1:4" x14ac:dyDescent="0.25">
      <c r="A161">
        <v>1984</v>
      </c>
      <c r="B161" t="s">
        <v>231</v>
      </c>
      <c r="C161">
        <v>21267.073649999998</v>
      </c>
      <c r="D161">
        <v>1514.616667</v>
      </c>
    </row>
    <row r="162" spans="1:4" x14ac:dyDescent="0.25">
      <c r="A162">
        <v>1985</v>
      </c>
      <c r="B162" t="s">
        <v>231</v>
      </c>
      <c r="C162">
        <v>22170.84131</v>
      </c>
      <c r="D162">
        <v>1462.75</v>
      </c>
    </row>
    <row r="163" spans="1:4" x14ac:dyDescent="0.25">
      <c r="A163">
        <v>1986</v>
      </c>
      <c r="B163" t="s">
        <v>231</v>
      </c>
      <c r="C163">
        <v>22873.709869999999</v>
      </c>
      <c r="D163">
        <v>1435.5</v>
      </c>
    </row>
    <row r="164" spans="1:4" x14ac:dyDescent="0.25">
      <c r="A164">
        <v>1987</v>
      </c>
      <c r="B164" t="s">
        <v>231</v>
      </c>
      <c r="C164">
        <v>23439.863730000001</v>
      </c>
      <c r="D164">
        <v>1384.758333</v>
      </c>
    </row>
    <row r="165" spans="1:4" x14ac:dyDescent="0.25">
      <c r="A165">
        <v>1988</v>
      </c>
      <c r="B165" t="s">
        <v>231</v>
      </c>
      <c r="C165">
        <v>24198.198520000002</v>
      </c>
      <c r="D165">
        <v>1330.5</v>
      </c>
    </row>
    <row r="166" spans="1:4" x14ac:dyDescent="0.25">
      <c r="A166">
        <v>1989</v>
      </c>
      <c r="B166" t="s">
        <v>231</v>
      </c>
      <c r="C166">
        <v>24669.641670000001</v>
      </c>
      <c r="D166">
        <v>1269.241667</v>
      </c>
    </row>
    <row r="167" spans="1:4" x14ac:dyDescent="0.25">
      <c r="A167">
        <v>1990</v>
      </c>
      <c r="B167" t="s">
        <v>231</v>
      </c>
      <c r="C167">
        <v>24883.811160000001</v>
      </c>
      <c r="D167">
        <v>1325.5583329999999</v>
      </c>
    </row>
    <row r="168" spans="1:4" x14ac:dyDescent="0.25">
      <c r="A168">
        <v>1991</v>
      </c>
      <c r="B168" t="s">
        <v>231</v>
      </c>
      <c r="C168">
        <v>24597.83295</v>
      </c>
      <c r="D168">
        <v>1426.8916670000001</v>
      </c>
    </row>
    <row r="169" spans="1:4" x14ac:dyDescent="0.25">
      <c r="A169">
        <v>1992</v>
      </c>
      <c r="B169" t="s">
        <v>231</v>
      </c>
      <c r="C169">
        <v>25151.79477</v>
      </c>
      <c r="D169">
        <v>1422.6</v>
      </c>
    </row>
    <row r="170" spans="1:4" x14ac:dyDescent="0.25">
      <c r="A170">
        <v>1993</v>
      </c>
      <c r="B170" t="s">
        <v>231</v>
      </c>
      <c r="C170">
        <v>25687.022970000002</v>
      </c>
      <c r="D170">
        <v>1381.8166670000001</v>
      </c>
    </row>
    <row r="171" spans="1:4" x14ac:dyDescent="0.25">
      <c r="A171">
        <v>1994</v>
      </c>
      <c r="B171" t="s">
        <v>231</v>
      </c>
      <c r="C171">
        <v>26357.010590000002</v>
      </c>
      <c r="D171">
        <v>1346.7</v>
      </c>
    </row>
    <row r="172" spans="1:4" x14ac:dyDescent="0.25">
      <c r="A172">
        <v>1995</v>
      </c>
      <c r="B172" t="s">
        <v>231</v>
      </c>
      <c r="C172">
        <v>26813.478019999999</v>
      </c>
      <c r="D172">
        <v>1309.95</v>
      </c>
    </row>
    <row r="173" spans="1:4" x14ac:dyDescent="0.25">
      <c r="A173">
        <v>1996</v>
      </c>
      <c r="B173" t="s">
        <v>231</v>
      </c>
      <c r="C173">
        <v>27422.977930000001</v>
      </c>
      <c r="D173">
        <v>1310.075</v>
      </c>
    </row>
    <row r="174" spans="1:4" x14ac:dyDescent="0.25">
      <c r="A174">
        <v>1997</v>
      </c>
      <c r="B174" t="s">
        <v>231</v>
      </c>
      <c r="C174">
        <v>28115.055489999999</v>
      </c>
      <c r="D174">
        <v>1428.8416669999999</v>
      </c>
    </row>
    <row r="175" spans="1:4" x14ac:dyDescent="0.25">
      <c r="A175">
        <v>1998</v>
      </c>
      <c r="B175" t="s">
        <v>231</v>
      </c>
      <c r="C175">
        <v>29265.117839999999</v>
      </c>
      <c r="D175">
        <v>1483.883333</v>
      </c>
    </row>
    <row r="176" spans="1:4" x14ac:dyDescent="0.25">
      <c r="A176">
        <v>1999</v>
      </c>
      <c r="B176" t="s">
        <v>231</v>
      </c>
      <c r="C176">
        <v>30487.783589999999</v>
      </c>
      <c r="D176">
        <v>1452.116667</v>
      </c>
    </row>
    <row r="177" spans="1:4" x14ac:dyDescent="0.25">
      <c r="A177">
        <v>2000</v>
      </c>
      <c r="B177" t="s">
        <v>231</v>
      </c>
      <c r="C177">
        <v>31669.04076</v>
      </c>
      <c r="D177">
        <v>1404.675</v>
      </c>
    </row>
    <row r="178" spans="1:4" x14ac:dyDescent="0.25">
      <c r="A178">
        <v>2001</v>
      </c>
      <c r="B178" t="s">
        <v>231</v>
      </c>
      <c r="C178">
        <v>32133.66805</v>
      </c>
      <c r="D178">
        <v>1366.075</v>
      </c>
    </row>
    <row r="179" spans="1:4" x14ac:dyDescent="0.25">
      <c r="A179">
        <v>2002</v>
      </c>
      <c r="B179" t="s">
        <v>231</v>
      </c>
      <c r="C179">
        <v>32646.505450000001</v>
      </c>
      <c r="D179">
        <v>1344.741667</v>
      </c>
    </row>
    <row r="180" spans="1:4" x14ac:dyDescent="0.25">
      <c r="A180">
        <v>2003</v>
      </c>
      <c r="B180" t="s">
        <v>231</v>
      </c>
      <c r="C180">
        <v>33391.281190000002</v>
      </c>
      <c r="D180">
        <v>1314.8916670000001</v>
      </c>
    </row>
    <row r="181" spans="1:4" x14ac:dyDescent="0.25">
      <c r="A181">
        <v>2004</v>
      </c>
      <c r="B181" t="s">
        <v>231</v>
      </c>
      <c r="C181">
        <v>34330.928659999998</v>
      </c>
      <c r="D181">
        <v>1280.6083329999999</v>
      </c>
    </row>
    <row r="182" spans="1:4" x14ac:dyDescent="0.25">
      <c r="A182">
        <v>2005</v>
      </c>
      <c r="B182" t="s">
        <v>231</v>
      </c>
      <c r="C182">
        <v>35220.589139999996</v>
      </c>
      <c r="D182">
        <v>1238.583333</v>
      </c>
    </row>
    <row r="183" spans="1:4" x14ac:dyDescent="0.25">
      <c r="A183">
        <v>2006</v>
      </c>
      <c r="B183" t="s">
        <v>231</v>
      </c>
      <c r="C183">
        <v>35893.281669999997</v>
      </c>
      <c r="D183">
        <v>1199.883333</v>
      </c>
    </row>
    <row r="184" spans="1:4" x14ac:dyDescent="0.25">
      <c r="A184">
        <v>2007</v>
      </c>
      <c r="B184" t="s">
        <v>231</v>
      </c>
      <c r="C184">
        <v>36417.811650000003</v>
      </c>
      <c r="D184">
        <v>1236.083333</v>
      </c>
    </row>
    <row r="185" spans="1:4" x14ac:dyDescent="0.25">
      <c r="A185">
        <v>2008</v>
      </c>
      <c r="B185" t="s">
        <v>231</v>
      </c>
      <c r="C185">
        <v>36129.091099999998</v>
      </c>
      <c r="D185">
        <v>1343.083333</v>
      </c>
    </row>
    <row r="186" spans="1:4" x14ac:dyDescent="0.25">
      <c r="A186">
        <v>2009</v>
      </c>
      <c r="B186" t="s">
        <v>231</v>
      </c>
      <c r="C186">
        <v>35346.2039</v>
      </c>
      <c r="D186">
        <v>1501.125</v>
      </c>
    </row>
    <row r="187" spans="1:4" x14ac:dyDescent="0.25">
      <c r="A187">
        <v>2010</v>
      </c>
      <c r="B187" t="s">
        <v>231</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9"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516</v>
      </c>
      <c r="B1" s="155" t="s">
        <v>517</v>
      </c>
      <c r="C1" s="156" t="s">
        <v>518</v>
      </c>
      <c r="D1" s="155" t="s">
        <v>290</v>
      </c>
      <c r="E1" s="155" t="s">
        <v>519</v>
      </c>
      <c r="F1" s="155" t="s">
        <v>520</v>
      </c>
      <c r="G1" s="155" t="s">
        <v>521</v>
      </c>
      <c r="H1" s="155" t="s">
        <v>3768</v>
      </c>
      <c r="I1" s="155" t="s">
        <v>889</v>
      </c>
      <c r="J1" s="155" t="s">
        <v>890</v>
      </c>
      <c r="K1" s="155" t="s">
        <v>888</v>
      </c>
      <c r="L1" s="155" t="s">
        <v>522</v>
      </c>
      <c r="M1" s="155" t="s">
        <v>523</v>
      </c>
      <c r="N1" s="155" t="s">
        <v>524</v>
      </c>
      <c r="O1" s="155" t="s">
        <v>525</v>
      </c>
      <c r="P1" s="157" t="s">
        <v>526</v>
      </c>
      <c r="Q1" s="157" t="s">
        <v>527</v>
      </c>
      <c r="R1" s="157" t="s">
        <v>528</v>
      </c>
      <c r="S1" s="158" t="s">
        <v>529</v>
      </c>
    </row>
    <row r="2" spans="1:19" x14ac:dyDescent="0.25">
      <c r="A2" s="159">
        <v>1</v>
      </c>
      <c r="B2" s="159" t="s">
        <v>119</v>
      </c>
      <c r="C2" s="159" t="s">
        <v>530</v>
      </c>
      <c r="D2" s="159">
        <v>2008</v>
      </c>
      <c r="E2" s="159" t="s">
        <v>531</v>
      </c>
      <c r="F2" s="159" t="s">
        <v>532</v>
      </c>
      <c r="G2" s="159" t="s">
        <v>533</v>
      </c>
      <c r="H2" s="159" t="s">
        <v>3802</v>
      </c>
      <c r="I2" s="159" t="b">
        <v>1</v>
      </c>
      <c r="J2" s="159">
        <f t="shared" ref="J2:J33" si="0">D2-MIN($D:$D)</f>
        <v>29</v>
      </c>
      <c r="K2" s="159" cm="1">
        <f t="array" ref="K2">IFERROR(INDEX(impact_factors!$C$1:$C$3000,MATCH(TRUE,ISNUMBER(SEARCH(H2,impact_factors!$B$1:$B$3000)),0)),IF(H2="XX",0,"X"))</f>
        <v>0.186</v>
      </c>
      <c r="L2" s="159">
        <v>134</v>
      </c>
      <c r="M2" s="159" t="s">
        <v>534</v>
      </c>
      <c r="N2" s="159" t="s">
        <v>535</v>
      </c>
      <c r="O2" s="159" t="s">
        <v>536</v>
      </c>
      <c r="P2" s="159" t="s">
        <v>160</v>
      </c>
      <c r="Q2" s="159" t="s">
        <v>160</v>
      </c>
      <c r="R2" s="159" t="s">
        <v>160</v>
      </c>
      <c r="S2" s="160">
        <v>2</v>
      </c>
    </row>
    <row r="3" spans="1:19" x14ac:dyDescent="0.25">
      <c r="A3">
        <v>2</v>
      </c>
      <c r="B3" t="s">
        <v>122</v>
      </c>
      <c r="C3" t="s">
        <v>537</v>
      </c>
      <c r="D3">
        <v>2013</v>
      </c>
      <c r="E3" t="s">
        <v>538</v>
      </c>
      <c r="F3" t="s">
        <v>539</v>
      </c>
      <c r="G3" t="s">
        <v>540</v>
      </c>
      <c r="H3" t="s">
        <v>3770</v>
      </c>
      <c r="I3" t="b">
        <v>1</v>
      </c>
      <c r="J3">
        <f t="shared" si="0"/>
        <v>34</v>
      </c>
      <c r="K3" cm="1">
        <f t="array" ref="K3">IFERROR(INDEX(impact_factors!$C$1:$C$3000,MATCH(TRUE,ISNUMBER(SEARCH(H3,impact_factors!$B$1:$B$3000)),0)),IF(H3="XX",0,"X"))</f>
        <v>0.03</v>
      </c>
      <c r="L3">
        <v>16</v>
      </c>
      <c r="M3" t="s">
        <v>541</v>
      </c>
      <c r="N3" t="s">
        <v>542</v>
      </c>
      <c r="O3" t="s">
        <v>543</v>
      </c>
      <c r="P3" t="s">
        <v>160</v>
      </c>
      <c r="Q3" t="s">
        <v>160</v>
      </c>
      <c r="R3" t="s">
        <v>160</v>
      </c>
      <c r="S3" s="24">
        <v>1</v>
      </c>
    </row>
    <row r="4" spans="1:19" x14ac:dyDescent="0.25">
      <c r="A4">
        <v>3</v>
      </c>
      <c r="B4" t="s">
        <v>124</v>
      </c>
      <c r="C4" t="s">
        <v>544</v>
      </c>
      <c r="D4">
        <v>2006</v>
      </c>
      <c r="E4" t="s">
        <v>545</v>
      </c>
      <c r="F4" t="s">
        <v>546</v>
      </c>
      <c r="G4" t="s">
        <v>547</v>
      </c>
      <c r="H4" t="s">
        <v>3771</v>
      </c>
      <c r="I4" t="b">
        <v>1</v>
      </c>
      <c r="J4">
        <f t="shared" si="0"/>
        <v>27</v>
      </c>
      <c r="K4" cm="1">
        <f t="array" ref="K4">IFERROR(INDEX(impact_factors!$C$1:$C$3000,MATCH(TRUE,ISNUMBER(SEARCH(H4,impact_factors!$B$1:$B$3000)),0)),IF(H4="XX",0,"X"))</f>
        <v>3.5000000000000003E-2</v>
      </c>
      <c r="L4">
        <v>33</v>
      </c>
      <c r="M4" t="s">
        <v>548</v>
      </c>
      <c r="N4" t="s">
        <v>549</v>
      </c>
      <c r="O4" s="161" t="s">
        <v>550</v>
      </c>
      <c r="P4" t="s">
        <v>160</v>
      </c>
      <c r="Q4" t="s">
        <v>160</v>
      </c>
      <c r="R4" t="s">
        <v>160</v>
      </c>
      <c r="S4" s="24">
        <v>2</v>
      </c>
    </row>
    <row r="5" spans="1:19" x14ac:dyDescent="0.25">
      <c r="A5">
        <v>4</v>
      </c>
      <c r="B5" t="s">
        <v>125</v>
      </c>
      <c r="C5" t="s">
        <v>551</v>
      </c>
      <c r="D5">
        <v>2010</v>
      </c>
      <c r="E5" t="s">
        <v>552</v>
      </c>
      <c r="F5" t="s">
        <v>553</v>
      </c>
      <c r="G5" t="s">
        <v>554</v>
      </c>
      <c r="H5" t="s">
        <v>3772</v>
      </c>
      <c r="I5" t="b">
        <v>1</v>
      </c>
      <c r="J5">
        <f t="shared" si="0"/>
        <v>31</v>
      </c>
      <c r="K5" cm="1">
        <f t="array" ref="K5">IFERROR(INDEX(impact_factors!$C$1:$C$3000,MATCH(TRUE,ISNUMBER(SEARCH(H5,impact_factors!$B$1:$B$3000)),0)),IF(H5="XX",0,"X"))</f>
        <v>1.2E-2</v>
      </c>
      <c r="L5">
        <v>36</v>
      </c>
      <c r="M5" t="s">
        <v>555</v>
      </c>
      <c r="N5" t="s">
        <v>556</v>
      </c>
      <c r="O5" t="s">
        <v>557</v>
      </c>
      <c r="P5" t="s">
        <v>160</v>
      </c>
      <c r="Q5" t="s">
        <v>160</v>
      </c>
      <c r="R5" t="s">
        <v>160</v>
      </c>
      <c r="S5" s="24">
        <v>3</v>
      </c>
    </row>
    <row r="6" spans="1:19" x14ac:dyDescent="0.25">
      <c r="A6">
        <v>5</v>
      </c>
      <c r="B6" t="s">
        <v>128</v>
      </c>
      <c r="C6" t="s">
        <v>558</v>
      </c>
      <c r="D6">
        <v>2020</v>
      </c>
      <c r="E6" t="s">
        <v>559</v>
      </c>
      <c r="F6" t="s">
        <v>560</v>
      </c>
      <c r="G6" t="s">
        <v>561</v>
      </c>
      <c r="H6" t="s">
        <v>3773</v>
      </c>
      <c r="I6" t="b">
        <v>1</v>
      </c>
      <c r="J6">
        <f t="shared" si="0"/>
        <v>41</v>
      </c>
      <c r="K6" cm="1">
        <f t="array" ref="K6">IFERROR(INDEX(impact_factors!$C$1:$C$3000,MATCH(TRUE,ISNUMBER(SEARCH(H6,impact_factors!$B$1:$B$3000)),0)),IF(H6="XX",0,"X"))</f>
        <v>9.7000000000000003E-2</v>
      </c>
      <c r="L6">
        <v>2</v>
      </c>
      <c r="M6" t="s">
        <v>562</v>
      </c>
      <c r="N6" t="s">
        <v>563</v>
      </c>
      <c r="O6" t="s">
        <v>564</v>
      </c>
      <c r="P6" t="s">
        <v>160</v>
      </c>
      <c r="Q6" t="s">
        <v>160</v>
      </c>
      <c r="R6" t="s">
        <v>160</v>
      </c>
      <c r="S6" s="24">
        <v>3</v>
      </c>
    </row>
    <row r="7" spans="1:19" x14ac:dyDescent="0.25">
      <c r="A7">
        <v>6</v>
      </c>
      <c r="B7" t="s">
        <v>129</v>
      </c>
      <c r="C7" t="s">
        <v>565</v>
      </c>
      <c r="D7">
        <v>2004</v>
      </c>
      <c r="E7" t="s">
        <v>566</v>
      </c>
      <c r="F7" t="s">
        <v>567</v>
      </c>
      <c r="G7" t="s">
        <v>568</v>
      </c>
      <c r="H7" t="s">
        <v>3795</v>
      </c>
      <c r="I7" t="b">
        <v>1</v>
      </c>
      <c r="J7">
        <f t="shared" si="0"/>
        <v>25</v>
      </c>
      <c r="K7" cm="1">
        <f t="array" ref="K7">IFERROR(INDEX(impact_factors!$C$1:$C$3000,MATCH(TRUE,ISNUMBER(SEARCH(H7,impact_factors!$B$1:$B$3000)),0)),IF(H7="XX",0,"X"))</f>
        <v>0</v>
      </c>
      <c r="L7">
        <v>65</v>
      </c>
      <c r="M7" t="s">
        <v>569</v>
      </c>
      <c r="N7" t="s">
        <v>570</v>
      </c>
      <c r="O7" t="s">
        <v>571</v>
      </c>
      <c r="P7" t="s">
        <v>160</v>
      </c>
      <c r="Q7" t="s">
        <v>160</v>
      </c>
      <c r="R7" t="s">
        <v>160</v>
      </c>
      <c r="S7" s="24">
        <v>4</v>
      </c>
    </row>
    <row r="8" spans="1:19" x14ac:dyDescent="0.25">
      <c r="A8">
        <v>7</v>
      </c>
      <c r="B8" t="s">
        <v>131</v>
      </c>
      <c r="C8" t="s">
        <v>572</v>
      </c>
      <c r="D8">
        <v>2004</v>
      </c>
      <c r="E8" t="s">
        <v>573</v>
      </c>
      <c r="F8" t="s">
        <v>574</v>
      </c>
      <c r="G8" t="s">
        <v>575</v>
      </c>
      <c r="H8" t="s">
        <v>3795</v>
      </c>
      <c r="I8" t="b">
        <v>0</v>
      </c>
      <c r="J8">
        <f t="shared" si="0"/>
        <v>25</v>
      </c>
      <c r="K8" cm="1">
        <f t="array" ref="K8">IFERROR(INDEX(impact_factors!$C$1:$C$3000,MATCH(TRUE,ISNUMBER(SEARCH(H8,impact_factors!$B$1:$B$3000)),0)),IF(H8="XX",0,"X"))</f>
        <v>0</v>
      </c>
      <c r="L8">
        <v>0</v>
      </c>
      <c r="M8" t="s">
        <v>576</v>
      </c>
      <c r="N8" t="s">
        <v>577</v>
      </c>
      <c r="O8" t="s">
        <v>577</v>
      </c>
      <c r="P8" t="s">
        <v>160</v>
      </c>
      <c r="Q8" t="s">
        <v>160</v>
      </c>
      <c r="R8" t="s">
        <v>160</v>
      </c>
      <c r="S8" s="24">
        <v>3</v>
      </c>
    </row>
    <row r="9" spans="1:19" x14ac:dyDescent="0.25">
      <c r="A9">
        <v>8</v>
      </c>
      <c r="B9" t="s">
        <v>17</v>
      </c>
      <c r="C9" t="s">
        <v>578</v>
      </c>
      <c r="D9">
        <v>2013</v>
      </c>
      <c r="E9" t="s">
        <v>579</v>
      </c>
      <c r="F9" t="s">
        <v>580</v>
      </c>
      <c r="G9" t="s">
        <v>581</v>
      </c>
      <c r="H9" t="s">
        <v>3774</v>
      </c>
      <c r="I9" t="b">
        <v>1</v>
      </c>
      <c r="J9">
        <f t="shared" si="0"/>
        <v>34</v>
      </c>
      <c r="K9" cm="1">
        <f t="array" ref="K9">IFERROR(INDEX(impact_factors!$C$1:$C$3000,MATCH(TRUE,ISNUMBER(SEARCH(H9,impact_factors!$B$1:$B$3000)),0)),IF(H9="XX",0,"X"))</f>
        <v>2.5000000000000001E-2</v>
      </c>
      <c r="L9">
        <v>44</v>
      </c>
      <c r="M9" t="s">
        <v>582</v>
      </c>
      <c r="N9" t="s">
        <v>583</v>
      </c>
      <c r="O9" t="s">
        <v>557</v>
      </c>
      <c r="P9" t="s">
        <v>160</v>
      </c>
      <c r="Q9" t="s">
        <v>160</v>
      </c>
      <c r="R9" t="s">
        <v>160</v>
      </c>
      <c r="S9" s="24">
        <v>3</v>
      </c>
    </row>
    <row r="10" spans="1:19" x14ac:dyDescent="0.25">
      <c r="A10">
        <v>9</v>
      </c>
      <c r="B10" t="s">
        <v>4</v>
      </c>
      <c r="C10" t="s">
        <v>584</v>
      </c>
      <c r="D10">
        <v>2006</v>
      </c>
      <c r="E10" t="s">
        <v>585</v>
      </c>
      <c r="F10" t="s">
        <v>586</v>
      </c>
      <c r="G10" t="s">
        <v>587</v>
      </c>
      <c r="H10" t="s">
        <v>3775</v>
      </c>
      <c r="I10" t="b">
        <v>1</v>
      </c>
      <c r="J10">
        <f t="shared" si="0"/>
        <v>27</v>
      </c>
      <c r="K10" cm="1">
        <f t="array" ref="K10">IFERROR(INDEX(impact_factors!$C$1:$C$3000,MATCH(TRUE,ISNUMBER(SEARCH(H10,impact_factors!$B$1:$B$3000)),0)),IF(H10="XX",0,"X"))</f>
        <v>0.14599999999999999</v>
      </c>
      <c r="L10">
        <v>187</v>
      </c>
      <c r="M10" t="s">
        <v>588</v>
      </c>
      <c r="N10" t="s">
        <v>589</v>
      </c>
      <c r="O10" t="s">
        <v>590</v>
      </c>
      <c r="P10" t="s">
        <v>160</v>
      </c>
      <c r="Q10" t="s">
        <v>160</v>
      </c>
      <c r="R10" t="s">
        <v>160</v>
      </c>
      <c r="S10" s="24">
        <v>4</v>
      </c>
    </row>
    <row r="11" spans="1:19" x14ac:dyDescent="0.25">
      <c r="A11">
        <v>10</v>
      </c>
      <c r="B11" t="s">
        <v>22</v>
      </c>
      <c r="C11" t="s">
        <v>591</v>
      </c>
      <c r="D11">
        <v>1998</v>
      </c>
      <c r="E11" t="s">
        <v>592</v>
      </c>
      <c r="F11" t="s">
        <v>593</v>
      </c>
      <c r="G11" t="s">
        <v>594</v>
      </c>
      <c r="H11" t="s">
        <v>3795</v>
      </c>
      <c r="I11" t="b">
        <v>0</v>
      </c>
      <c r="J11">
        <f t="shared" si="0"/>
        <v>19</v>
      </c>
      <c r="K11" cm="1">
        <f t="array" ref="K11">IFERROR(INDEX(impact_factors!$C$1:$C$3000,MATCH(TRUE,ISNUMBER(SEARCH(H11,impact_factors!$B$1:$B$3000)),0)),IF(H11="XX",0,"X"))</f>
        <v>0</v>
      </c>
      <c r="L11">
        <v>110</v>
      </c>
      <c r="M11" t="s">
        <v>595</v>
      </c>
      <c r="N11" t="s">
        <v>596</v>
      </c>
      <c r="O11" t="s">
        <v>597</v>
      </c>
      <c r="P11" t="s">
        <v>160</v>
      </c>
      <c r="Q11" t="s">
        <v>160</v>
      </c>
      <c r="R11" t="s">
        <v>160</v>
      </c>
      <c r="S11" s="24">
        <v>2</v>
      </c>
    </row>
    <row r="12" spans="1:19" x14ac:dyDescent="0.25">
      <c r="A12">
        <v>11</v>
      </c>
      <c r="B12" t="s">
        <v>138</v>
      </c>
      <c r="C12" t="s">
        <v>598</v>
      </c>
      <c r="D12">
        <v>2019</v>
      </c>
      <c r="E12" t="s">
        <v>599</v>
      </c>
      <c r="F12" t="s">
        <v>600</v>
      </c>
      <c r="G12" t="s">
        <v>601</v>
      </c>
      <c r="H12" t="s">
        <v>3776</v>
      </c>
      <c r="I12" t="b">
        <v>1</v>
      </c>
      <c r="J12">
        <f t="shared" si="0"/>
        <v>40</v>
      </c>
      <c r="K12" cm="1">
        <f t="array" ref="K12">IFERROR(INDEX(impact_factors!$C$1:$C$3000,MATCH(TRUE,ISNUMBER(SEARCH(H12,impact_factors!$B$1:$B$3000)),0)),IF(H12="XX",0,"X"))</f>
        <v>5.0000000000000001E-3</v>
      </c>
      <c r="L12">
        <v>12</v>
      </c>
      <c r="M12" t="s">
        <v>602</v>
      </c>
      <c r="N12" t="s">
        <v>603</v>
      </c>
      <c r="O12" t="s">
        <v>604</v>
      </c>
      <c r="P12" t="s">
        <v>160</v>
      </c>
      <c r="Q12" t="s">
        <v>160</v>
      </c>
      <c r="R12" t="s">
        <v>160</v>
      </c>
      <c r="S12" s="24">
        <v>2</v>
      </c>
    </row>
    <row r="13" spans="1:19" x14ac:dyDescent="0.25">
      <c r="A13">
        <v>12</v>
      </c>
      <c r="B13" t="s">
        <v>139</v>
      </c>
      <c r="C13" t="s">
        <v>605</v>
      </c>
      <c r="D13">
        <v>2015</v>
      </c>
      <c r="E13" t="s">
        <v>606</v>
      </c>
      <c r="F13" t="s">
        <v>607</v>
      </c>
      <c r="G13" t="s">
        <v>608</v>
      </c>
      <c r="H13" t="s">
        <v>3796</v>
      </c>
      <c r="I13" t="b">
        <v>1</v>
      </c>
      <c r="J13">
        <f t="shared" si="0"/>
        <v>36</v>
      </c>
      <c r="K13" cm="1">
        <f t="array" ref="K13">IFERROR(INDEX(impact_factors!$C$1:$C$3000,MATCH(TRUE,ISNUMBER(SEARCH(H13,impact_factors!$B$1:$B$3000)),0)),IF(H13="XX",0,"X"))</f>
        <v>1.7999999999999999E-2</v>
      </c>
      <c r="L13">
        <v>23</v>
      </c>
      <c r="M13" t="s">
        <v>609</v>
      </c>
      <c r="N13" t="s">
        <v>610</v>
      </c>
      <c r="O13" t="s">
        <v>611</v>
      </c>
      <c r="P13" t="s">
        <v>160</v>
      </c>
      <c r="Q13" t="s">
        <v>160</v>
      </c>
      <c r="R13" t="s">
        <v>160</v>
      </c>
      <c r="S13" s="24">
        <v>2</v>
      </c>
    </row>
    <row r="14" spans="1:19" x14ac:dyDescent="0.25">
      <c r="A14">
        <v>13</v>
      </c>
      <c r="B14" t="s">
        <v>140</v>
      </c>
      <c r="C14" t="s">
        <v>612</v>
      </c>
      <c r="D14">
        <v>2014</v>
      </c>
      <c r="E14" t="s">
        <v>613</v>
      </c>
      <c r="F14" t="s">
        <v>614</v>
      </c>
      <c r="G14" t="s">
        <v>615</v>
      </c>
      <c r="H14" t="s">
        <v>3797</v>
      </c>
      <c r="I14" t="b">
        <v>1</v>
      </c>
      <c r="J14">
        <f t="shared" si="0"/>
        <v>35</v>
      </c>
      <c r="K14" t="str" cm="1">
        <f t="array" ref="K14">IFERROR(INDEX(impact_factors!$C$1:$C$3000,MATCH(TRUE,ISNUMBER(SEARCH(H14,impact_factors!$B$1:$B$3000)),0)),IF(H14="XX",0,"X"))</f>
        <v>X</v>
      </c>
      <c r="L14">
        <v>3</v>
      </c>
      <c r="M14" t="s">
        <v>616</v>
      </c>
      <c r="N14" t="s">
        <v>617</v>
      </c>
      <c r="O14" t="s">
        <v>617</v>
      </c>
      <c r="P14" t="s">
        <v>160</v>
      </c>
      <c r="Q14" t="s">
        <v>160</v>
      </c>
      <c r="R14" t="s">
        <v>160</v>
      </c>
      <c r="S14" s="24">
        <v>3</v>
      </c>
    </row>
    <row r="15" spans="1:19" x14ac:dyDescent="0.25">
      <c r="A15">
        <v>14</v>
      </c>
      <c r="B15" t="s">
        <v>141</v>
      </c>
      <c r="C15" t="s">
        <v>618</v>
      </c>
      <c r="D15">
        <v>2014</v>
      </c>
      <c r="E15" t="s">
        <v>619</v>
      </c>
      <c r="F15" t="s">
        <v>620</v>
      </c>
      <c r="G15" t="s">
        <v>621</v>
      </c>
      <c r="H15" t="s">
        <v>3777</v>
      </c>
      <c r="I15" t="b">
        <v>0</v>
      </c>
      <c r="J15">
        <f t="shared" si="0"/>
        <v>35</v>
      </c>
      <c r="K15" t="str" cm="1">
        <f t="array" ref="K15">IFERROR(INDEX(impact_factors!$C$1:$C$3000,MATCH(TRUE,ISNUMBER(SEARCH(H15,impact_factors!$B$1:$B$3000)),0)),IF(H15="XX",0,"X"))</f>
        <v>X</v>
      </c>
      <c r="L15">
        <v>5</v>
      </c>
      <c r="M15" t="s">
        <v>622</v>
      </c>
      <c r="N15" t="s">
        <v>557</v>
      </c>
      <c r="O15" t="s">
        <v>557</v>
      </c>
      <c r="P15" t="s">
        <v>160</v>
      </c>
      <c r="Q15" t="s">
        <v>160</v>
      </c>
      <c r="R15" t="s">
        <v>160</v>
      </c>
      <c r="S15" s="24">
        <v>4</v>
      </c>
    </row>
    <row r="16" spans="1:19" x14ac:dyDescent="0.25">
      <c r="A16">
        <v>15</v>
      </c>
      <c r="B16" t="s">
        <v>165</v>
      </c>
      <c r="C16" t="s">
        <v>624</v>
      </c>
      <c r="D16">
        <v>2012</v>
      </c>
      <c r="E16" t="s">
        <v>625</v>
      </c>
      <c r="F16" t="s">
        <v>626</v>
      </c>
      <c r="G16" t="s">
        <v>627</v>
      </c>
      <c r="H16" t="s">
        <v>3795</v>
      </c>
      <c r="I16" t="b">
        <v>0</v>
      </c>
      <c r="J16">
        <f t="shared" si="0"/>
        <v>33</v>
      </c>
      <c r="K16" cm="1">
        <f t="array" ref="K16">IFERROR(INDEX(impact_factors!$C$1:$C$3000,MATCH(TRUE,ISNUMBER(SEARCH(H16,impact_factors!$B$1:$B$3000)),0)),IF(H16="XX",0,"X"))</f>
        <v>0</v>
      </c>
      <c r="L16">
        <v>106</v>
      </c>
      <c r="M16" t="s">
        <v>628</v>
      </c>
      <c r="N16" t="s">
        <v>629</v>
      </c>
      <c r="O16" t="s">
        <v>630</v>
      </c>
      <c r="P16" t="s">
        <v>160</v>
      </c>
      <c r="Q16" t="s">
        <v>160</v>
      </c>
      <c r="R16" t="s">
        <v>160</v>
      </c>
      <c r="S16" s="24">
        <v>3</v>
      </c>
    </row>
    <row r="17" spans="1:19" x14ac:dyDescent="0.25">
      <c r="A17">
        <v>16</v>
      </c>
      <c r="B17" t="s">
        <v>191</v>
      </c>
      <c r="C17" t="s">
        <v>631</v>
      </c>
      <c r="D17">
        <v>2008</v>
      </c>
      <c r="E17" t="s">
        <v>632</v>
      </c>
      <c r="F17" t="s">
        <v>633</v>
      </c>
      <c r="G17" t="s">
        <v>634</v>
      </c>
      <c r="H17" t="s">
        <v>3795</v>
      </c>
      <c r="I17" t="b">
        <v>0</v>
      </c>
      <c r="J17">
        <f t="shared" si="0"/>
        <v>29</v>
      </c>
      <c r="K17" cm="1">
        <f t="array" ref="K17">IFERROR(INDEX(impact_factors!$C$1:$C$3000,MATCH(TRUE,ISNUMBER(SEARCH(H17,impact_factors!$B$1:$B$3000)),0)),IF(H17="XX",0,"X"))</f>
        <v>0</v>
      </c>
      <c r="L17">
        <v>30</v>
      </c>
      <c r="M17" t="s">
        <v>635</v>
      </c>
      <c r="N17" t="s">
        <v>636</v>
      </c>
      <c r="O17" t="s">
        <v>636</v>
      </c>
      <c r="P17" t="s">
        <v>160</v>
      </c>
      <c r="Q17" t="s">
        <v>160</v>
      </c>
      <c r="R17" t="s">
        <v>160</v>
      </c>
      <c r="S17" s="24">
        <v>2</v>
      </c>
    </row>
    <row r="18" spans="1:19" x14ac:dyDescent="0.25">
      <c r="A18">
        <v>17</v>
      </c>
      <c r="B18" t="s">
        <v>211</v>
      </c>
      <c r="C18" t="s">
        <v>637</v>
      </c>
      <c r="D18">
        <v>2021</v>
      </c>
      <c r="E18" t="s">
        <v>638</v>
      </c>
      <c r="F18" t="s">
        <v>639</v>
      </c>
      <c r="G18" t="s">
        <v>640</v>
      </c>
      <c r="H18" t="s">
        <v>3779</v>
      </c>
      <c r="I18" t="b">
        <v>1</v>
      </c>
      <c r="J18">
        <f t="shared" si="0"/>
        <v>42</v>
      </c>
      <c r="K18" cm="1">
        <f t="array" ref="K18">IFERROR(INDEX(impact_factors!$C$1:$C$3000,MATCH(TRUE,ISNUMBER(SEARCH(H18,impact_factors!$B$1:$B$3000)),0)),IF(H18="XX",0,"X"))</f>
        <v>4.149</v>
      </c>
      <c r="L18">
        <v>14</v>
      </c>
      <c r="M18" t="s">
        <v>641</v>
      </c>
      <c r="N18" t="s">
        <v>642</v>
      </c>
      <c r="O18" t="s">
        <v>557</v>
      </c>
      <c r="P18" t="s">
        <v>160</v>
      </c>
      <c r="Q18" t="s">
        <v>160</v>
      </c>
      <c r="R18" t="s">
        <v>160</v>
      </c>
      <c r="S18" s="24">
        <v>2</v>
      </c>
    </row>
    <row r="19" spans="1:19" x14ac:dyDescent="0.25">
      <c r="A19">
        <v>18</v>
      </c>
      <c r="B19" t="s">
        <v>212</v>
      </c>
      <c r="C19" t="s">
        <v>643</v>
      </c>
      <c r="D19">
        <v>2019</v>
      </c>
      <c r="E19" t="s">
        <v>644</v>
      </c>
      <c r="F19" t="s">
        <v>645</v>
      </c>
      <c r="G19" t="s">
        <v>646</v>
      </c>
      <c r="H19" t="s">
        <v>3778</v>
      </c>
      <c r="I19" t="b">
        <v>1</v>
      </c>
      <c r="J19">
        <f t="shared" si="0"/>
        <v>40</v>
      </c>
      <c r="K19" cm="1">
        <f t="array" ref="K19">IFERROR(INDEX(impact_factors!$C$1:$C$3000,MATCH(TRUE,ISNUMBER(SEARCH(H19,impact_factors!$B$1:$B$3000)),0)),IF(H19="XX",0,"X"))</f>
        <v>0.217</v>
      </c>
      <c r="L19">
        <v>129</v>
      </c>
      <c r="M19" t="s">
        <v>647</v>
      </c>
      <c r="N19" t="s">
        <v>648</v>
      </c>
      <c r="O19" t="s">
        <v>649</v>
      </c>
      <c r="P19" t="s">
        <v>160</v>
      </c>
      <c r="Q19" t="s">
        <v>160</v>
      </c>
      <c r="R19" t="s">
        <v>160</v>
      </c>
      <c r="S19" s="24">
        <v>2</v>
      </c>
    </row>
    <row r="20" spans="1:19" x14ac:dyDescent="0.25">
      <c r="A20">
        <v>19</v>
      </c>
      <c r="B20" t="s">
        <v>218</v>
      </c>
      <c r="C20" t="s">
        <v>650</v>
      </c>
      <c r="D20">
        <v>2013</v>
      </c>
      <c r="E20" t="s">
        <v>651</v>
      </c>
      <c r="F20" t="s">
        <v>652</v>
      </c>
      <c r="G20" t="s">
        <v>653</v>
      </c>
      <c r="H20" t="s">
        <v>3795</v>
      </c>
      <c r="I20" t="b">
        <v>0</v>
      </c>
      <c r="J20">
        <f t="shared" si="0"/>
        <v>34</v>
      </c>
      <c r="K20" cm="1">
        <f t="array" ref="K20">IFERROR(INDEX(impact_factors!$C$1:$C$3000,MATCH(TRUE,ISNUMBER(SEARCH(H20,impact_factors!$B$1:$B$3000)),0)),IF(H20="XX",0,"X"))</f>
        <v>0</v>
      </c>
      <c r="L20">
        <v>0</v>
      </c>
      <c r="M20" t="s">
        <v>654</v>
      </c>
      <c r="N20" t="s">
        <v>655</v>
      </c>
      <c r="O20" t="s">
        <v>655</v>
      </c>
      <c r="P20" t="s">
        <v>160</v>
      </c>
      <c r="Q20" t="s">
        <v>160</v>
      </c>
      <c r="R20" t="s">
        <v>160</v>
      </c>
      <c r="S20" s="24">
        <v>2</v>
      </c>
    </row>
    <row r="21" spans="1:19" x14ac:dyDescent="0.25">
      <c r="A21">
        <v>20</v>
      </c>
      <c r="B21" t="s">
        <v>230</v>
      </c>
      <c r="C21" t="s">
        <v>656</v>
      </c>
      <c r="D21">
        <v>1999</v>
      </c>
      <c r="E21" t="s">
        <v>657</v>
      </c>
      <c r="F21" t="s">
        <v>658</v>
      </c>
      <c r="G21" t="s">
        <v>659</v>
      </c>
      <c r="H21" t="s">
        <v>3795</v>
      </c>
      <c r="I21" t="b">
        <v>0</v>
      </c>
      <c r="J21">
        <f t="shared" si="0"/>
        <v>20</v>
      </c>
      <c r="K21" cm="1">
        <f t="array" ref="K21">IFERROR(INDEX(impact_factors!$C$1:$C$3000,MATCH(TRUE,ISNUMBER(SEARCH(H21,impact_factors!$B$1:$B$3000)),0)),IF(H21="XX",0,"X"))</f>
        <v>0</v>
      </c>
      <c r="L21">
        <v>591</v>
      </c>
      <c r="M21" t="s">
        <v>660</v>
      </c>
      <c r="N21" t="s">
        <v>661</v>
      </c>
      <c r="O21" t="s">
        <v>662</v>
      </c>
      <c r="P21" t="s">
        <v>160</v>
      </c>
      <c r="Q21" t="s">
        <v>160</v>
      </c>
      <c r="R21" t="s">
        <v>160</v>
      </c>
      <c r="S21" s="24">
        <v>4</v>
      </c>
    </row>
    <row r="22" spans="1:19" x14ac:dyDescent="0.25">
      <c r="A22">
        <v>21</v>
      </c>
      <c r="B22" t="s">
        <v>232</v>
      </c>
      <c r="C22" t="s">
        <v>663</v>
      </c>
      <c r="D22">
        <v>2020</v>
      </c>
      <c r="E22" t="s">
        <v>664</v>
      </c>
      <c r="F22" t="s">
        <v>665</v>
      </c>
      <c r="G22" t="s">
        <v>666</v>
      </c>
      <c r="H22" t="s">
        <v>3798</v>
      </c>
      <c r="I22" t="b">
        <v>1</v>
      </c>
      <c r="J22">
        <f t="shared" si="0"/>
        <v>41</v>
      </c>
      <c r="K22" cm="1">
        <f t="array" ref="K22">IFERROR(INDEX(impact_factors!$C$1:$C$3000,MATCH(TRUE,ISNUMBER(SEARCH(H22,impact_factors!$B$1:$B$3000)),0)),IF(H22="XX",0,"X"))</f>
        <v>1.2999999999999999E-2</v>
      </c>
      <c r="L22">
        <v>3</v>
      </c>
      <c r="M22" t="s">
        <v>667</v>
      </c>
      <c r="N22" t="s">
        <v>668</v>
      </c>
      <c r="O22" t="s">
        <v>557</v>
      </c>
      <c r="P22" t="s">
        <v>160</v>
      </c>
      <c r="Q22" t="s">
        <v>160</v>
      </c>
      <c r="R22" t="s">
        <v>160</v>
      </c>
      <c r="S22" s="24">
        <v>2</v>
      </c>
    </row>
    <row r="23" spans="1:19" x14ac:dyDescent="0.25">
      <c r="A23">
        <v>22</v>
      </c>
      <c r="B23" t="s">
        <v>233</v>
      </c>
      <c r="C23" t="s">
        <v>669</v>
      </c>
      <c r="D23">
        <v>2007</v>
      </c>
      <c r="E23" t="s">
        <v>670</v>
      </c>
      <c r="F23" t="s">
        <v>671</v>
      </c>
      <c r="G23" t="s">
        <v>672</v>
      </c>
      <c r="H23" t="s">
        <v>3795</v>
      </c>
      <c r="I23" t="b">
        <v>0</v>
      </c>
      <c r="J23">
        <f t="shared" si="0"/>
        <v>28</v>
      </c>
      <c r="K23" cm="1">
        <f t="array" ref="K23">IFERROR(INDEX(impact_factors!$C$1:$C$3000,MATCH(TRUE,ISNUMBER(SEARCH(H23,impact_factors!$B$1:$B$3000)),0)),IF(H23="XX",0,"X"))</f>
        <v>0</v>
      </c>
      <c r="L23">
        <v>3</v>
      </c>
      <c r="M23" t="s">
        <v>673</v>
      </c>
      <c r="N23" t="s">
        <v>674</v>
      </c>
      <c r="O23" t="s">
        <v>674</v>
      </c>
      <c r="P23" t="s">
        <v>160</v>
      </c>
      <c r="Q23" t="s">
        <v>160</v>
      </c>
      <c r="R23" t="s">
        <v>160</v>
      </c>
      <c r="S23" s="24">
        <v>2</v>
      </c>
    </row>
    <row r="24" spans="1:19" x14ac:dyDescent="0.25">
      <c r="A24">
        <v>23</v>
      </c>
      <c r="B24" t="s">
        <v>234</v>
      </c>
      <c r="C24" t="s">
        <v>675</v>
      </c>
      <c r="D24">
        <v>2012</v>
      </c>
      <c r="E24" t="s">
        <v>676</v>
      </c>
      <c r="F24" t="s">
        <v>677</v>
      </c>
      <c r="G24" t="s">
        <v>678</v>
      </c>
      <c r="H24" t="s">
        <v>3795</v>
      </c>
      <c r="I24" t="b">
        <v>0</v>
      </c>
      <c r="J24">
        <f t="shared" si="0"/>
        <v>33</v>
      </c>
      <c r="K24" cm="1">
        <f t="array" ref="K24">IFERROR(INDEX(impact_factors!$C$1:$C$3000,MATCH(TRUE,ISNUMBER(SEARCH(H24,impact_factors!$B$1:$B$3000)),0)),IF(H24="XX",0,"X"))</f>
        <v>0</v>
      </c>
      <c r="L24">
        <v>2</v>
      </c>
      <c r="M24" t="s">
        <v>679</v>
      </c>
      <c r="N24" t="s">
        <v>680</v>
      </c>
      <c r="O24" t="s">
        <v>681</v>
      </c>
      <c r="P24" t="s">
        <v>160</v>
      </c>
      <c r="Q24" t="s">
        <v>160</v>
      </c>
      <c r="R24" t="s">
        <v>160</v>
      </c>
      <c r="S24" s="24">
        <v>3</v>
      </c>
    </row>
    <row r="25" spans="1:19" x14ac:dyDescent="0.25">
      <c r="A25">
        <v>24</v>
      </c>
      <c r="B25" t="s">
        <v>245</v>
      </c>
      <c r="C25" t="s">
        <v>623</v>
      </c>
      <c r="D25">
        <v>2007</v>
      </c>
      <c r="E25" t="s">
        <v>682</v>
      </c>
      <c r="F25" t="s">
        <v>683</v>
      </c>
      <c r="G25" t="s">
        <v>684</v>
      </c>
      <c r="H25" t="s">
        <v>3795</v>
      </c>
      <c r="I25" t="b">
        <v>0</v>
      </c>
      <c r="J25">
        <f t="shared" si="0"/>
        <v>28</v>
      </c>
      <c r="K25" cm="1">
        <f t="array" ref="K25">IFERROR(INDEX(impact_factors!$C$1:$C$3000,MATCH(TRUE,ISNUMBER(SEARCH(H25,impact_factors!$B$1:$B$3000)),0)),IF(H25="XX",0,"X"))</f>
        <v>0</v>
      </c>
      <c r="L25">
        <v>83</v>
      </c>
      <c r="M25" t="s">
        <v>685</v>
      </c>
      <c r="N25" t="s">
        <v>686</v>
      </c>
      <c r="O25" t="s">
        <v>687</v>
      </c>
      <c r="P25" t="s">
        <v>160</v>
      </c>
      <c r="Q25" t="s">
        <v>160</v>
      </c>
      <c r="R25" t="s">
        <v>160</v>
      </c>
      <c r="S25" s="24">
        <v>2</v>
      </c>
    </row>
    <row r="26" spans="1:19" x14ac:dyDescent="0.25">
      <c r="A26">
        <v>25</v>
      </c>
      <c r="B26" t="s">
        <v>258</v>
      </c>
      <c r="C26" t="s">
        <v>688</v>
      </c>
      <c r="D26">
        <v>2016</v>
      </c>
      <c r="E26" t="s">
        <v>689</v>
      </c>
      <c r="F26" t="s">
        <v>690</v>
      </c>
      <c r="G26" t="s">
        <v>691</v>
      </c>
      <c r="H26" t="s">
        <v>3775</v>
      </c>
      <c r="I26" t="b">
        <v>1</v>
      </c>
      <c r="J26">
        <f t="shared" si="0"/>
        <v>37</v>
      </c>
      <c r="K26" cm="1">
        <f t="array" ref="K26">IFERROR(INDEX(impact_factors!$C$1:$C$3000,MATCH(TRUE,ISNUMBER(SEARCH(H26,impact_factors!$B$1:$B$3000)),0)),IF(H26="XX",0,"X"))</f>
        <v>0.14599999999999999</v>
      </c>
      <c r="L26">
        <v>39</v>
      </c>
      <c r="M26" t="s">
        <v>692</v>
      </c>
      <c r="N26" t="s">
        <v>693</v>
      </c>
      <c r="O26" t="s">
        <v>694</v>
      </c>
      <c r="P26" t="s">
        <v>160</v>
      </c>
      <c r="Q26" t="s">
        <v>160</v>
      </c>
      <c r="R26" t="s">
        <v>160</v>
      </c>
      <c r="S26" s="24">
        <v>1</v>
      </c>
    </row>
    <row r="27" spans="1:19" x14ac:dyDescent="0.25">
      <c r="A27">
        <v>26</v>
      </c>
      <c r="B27" t="s">
        <v>259</v>
      </c>
      <c r="C27" t="s">
        <v>695</v>
      </c>
      <c r="D27">
        <v>2010</v>
      </c>
      <c r="E27" t="s">
        <v>696</v>
      </c>
      <c r="F27" t="s">
        <v>697</v>
      </c>
      <c r="G27" t="s">
        <v>698</v>
      </c>
      <c r="H27" t="s">
        <v>3780</v>
      </c>
      <c r="I27" t="b">
        <v>1</v>
      </c>
      <c r="J27">
        <f t="shared" si="0"/>
        <v>31</v>
      </c>
      <c r="K27" cm="1">
        <f t="array" ref="K27">IFERROR(INDEX(impact_factors!$C$1:$C$3000,MATCH(TRUE,ISNUMBER(SEARCH(H27,impact_factors!$B$1:$B$3000)),0)),IF(H27="XX",0,"X"))</f>
        <v>0.16400000000000001</v>
      </c>
      <c r="L27">
        <v>127</v>
      </c>
      <c r="M27" t="s">
        <v>699</v>
      </c>
      <c r="N27" t="s">
        <v>700</v>
      </c>
      <c r="O27" t="s">
        <v>701</v>
      </c>
      <c r="P27" t="s">
        <v>160</v>
      </c>
      <c r="Q27" t="s">
        <v>160</v>
      </c>
      <c r="R27" t="s">
        <v>160</v>
      </c>
      <c r="S27" s="24">
        <v>2</v>
      </c>
    </row>
    <row r="28" spans="1:19" x14ac:dyDescent="0.25">
      <c r="A28">
        <v>27</v>
      </c>
      <c r="B28" t="s">
        <v>406</v>
      </c>
      <c r="C28" t="s">
        <v>702</v>
      </c>
      <c r="D28">
        <v>2006</v>
      </c>
      <c r="E28" t="s">
        <v>703</v>
      </c>
      <c r="F28" t="s">
        <v>704</v>
      </c>
      <c r="G28" t="s">
        <v>705</v>
      </c>
      <c r="H28" t="s">
        <v>3781</v>
      </c>
      <c r="I28" t="b">
        <v>1</v>
      </c>
      <c r="J28">
        <f t="shared" si="0"/>
        <v>27</v>
      </c>
      <c r="K28" cm="1">
        <f t="array" ref="K28">IFERROR(INDEX(impact_factors!$C$1:$C$3000,MATCH(TRUE,ISNUMBER(SEARCH(H28,impact_factors!$B$1:$B$3000)),0)),IF(H28="XX",0,"X"))</f>
        <v>8.5000000000000006E-2</v>
      </c>
      <c r="L28">
        <v>58</v>
      </c>
      <c r="M28" t="s">
        <v>706</v>
      </c>
      <c r="N28" t="s">
        <v>707</v>
      </c>
      <c r="O28" t="s">
        <v>708</v>
      </c>
      <c r="P28" t="s">
        <v>160</v>
      </c>
      <c r="Q28" t="s">
        <v>160</v>
      </c>
      <c r="R28" t="s">
        <v>160</v>
      </c>
      <c r="S28" s="24">
        <v>3</v>
      </c>
    </row>
    <row r="29" spans="1:19" x14ac:dyDescent="0.25">
      <c r="A29">
        <v>28</v>
      </c>
      <c r="B29" t="s">
        <v>273</v>
      </c>
      <c r="C29" t="s">
        <v>709</v>
      </c>
      <c r="D29">
        <v>2009</v>
      </c>
      <c r="E29" t="s">
        <v>710</v>
      </c>
      <c r="F29" t="s">
        <v>711</v>
      </c>
      <c r="G29" t="s">
        <v>712</v>
      </c>
      <c r="H29" t="s">
        <v>3782</v>
      </c>
      <c r="I29" t="b">
        <v>1</v>
      </c>
      <c r="J29">
        <f t="shared" si="0"/>
        <v>30</v>
      </c>
      <c r="K29" cm="1">
        <f t="array" ref="K29">IFERROR(INDEX(impact_factors!$C$1:$C$3000,MATCH(TRUE,ISNUMBER(SEARCH(H29,impact_factors!$B$1:$B$3000)),0)),IF(H29="XX",0,"X"))</f>
        <v>2.3E-2</v>
      </c>
      <c r="L29">
        <v>97</v>
      </c>
      <c r="M29" t="s">
        <v>713</v>
      </c>
      <c r="N29" t="s">
        <v>714</v>
      </c>
      <c r="O29" t="s">
        <v>715</v>
      </c>
      <c r="P29" t="s">
        <v>160</v>
      </c>
      <c r="Q29" t="s">
        <v>160</v>
      </c>
      <c r="R29" t="s">
        <v>160</v>
      </c>
      <c r="S29" s="24">
        <v>3</v>
      </c>
    </row>
    <row r="30" spans="1:19" x14ac:dyDescent="0.25">
      <c r="A30">
        <v>29</v>
      </c>
      <c r="B30" t="s">
        <v>9</v>
      </c>
      <c r="C30" t="s">
        <v>716</v>
      </c>
      <c r="D30">
        <v>2007</v>
      </c>
      <c r="E30" t="s">
        <v>717</v>
      </c>
      <c r="F30" t="s">
        <v>718</v>
      </c>
      <c r="G30" t="s">
        <v>719</v>
      </c>
      <c r="H30" t="s">
        <v>3783</v>
      </c>
      <c r="I30" t="b">
        <v>0</v>
      </c>
      <c r="J30">
        <f t="shared" si="0"/>
        <v>28</v>
      </c>
      <c r="K30" t="str" cm="1">
        <f t="array" ref="K30">IFERROR(INDEX(impact_factors!$C$1:$C$3000,MATCH(TRUE,ISNUMBER(SEARCH(H30,impact_factors!$B$1:$B$3000)),0)),IF(H30="XX",0,"X"))</f>
        <v>X</v>
      </c>
      <c r="L30">
        <v>3</v>
      </c>
      <c r="M30" t="s">
        <v>720</v>
      </c>
      <c r="N30" t="s">
        <v>721</v>
      </c>
      <c r="O30" t="s">
        <v>721</v>
      </c>
      <c r="P30" t="s">
        <v>160</v>
      </c>
      <c r="Q30" t="s">
        <v>160</v>
      </c>
      <c r="R30" t="s">
        <v>160</v>
      </c>
      <c r="S30" s="24">
        <v>3</v>
      </c>
    </row>
    <row r="31" spans="1:19" x14ac:dyDescent="0.25">
      <c r="A31">
        <v>30</v>
      </c>
      <c r="B31" t="s">
        <v>310</v>
      </c>
      <c r="C31" t="s">
        <v>722</v>
      </c>
      <c r="D31">
        <v>2005</v>
      </c>
      <c r="E31" t="s">
        <v>723</v>
      </c>
      <c r="F31" t="s">
        <v>724</v>
      </c>
      <c r="G31" t="s">
        <v>725</v>
      </c>
      <c r="H31" t="s">
        <v>3799</v>
      </c>
      <c r="I31" t="b">
        <v>1</v>
      </c>
      <c r="J31">
        <f t="shared" si="0"/>
        <v>26</v>
      </c>
      <c r="K31" cm="1">
        <f t="array" ref="K31">IFERROR(INDEX(impact_factors!$C$1:$C$3000,MATCH(TRUE,ISNUMBER(SEARCH(H31,impact_factors!$B$1:$B$3000)),0)),IF(H31="XX",0,"X"))</f>
        <v>0.13900000000000001</v>
      </c>
      <c r="L31">
        <v>46</v>
      </c>
      <c r="M31" t="s">
        <v>726</v>
      </c>
      <c r="N31" t="s">
        <v>727</v>
      </c>
      <c r="O31" t="s">
        <v>728</v>
      </c>
      <c r="P31" t="s">
        <v>160</v>
      </c>
      <c r="Q31" t="s">
        <v>160</v>
      </c>
      <c r="R31" t="s">
        <v>160</v>
      </c>
      <c r="S31" s="24">
        <v>2</v>
      </c>
    </row>
    <row r="32" spans="1:19" x14ac:dyDescent="0.25">
      <c r="A32">
        <v>31</v>
      </c>
      <c r="B32" t="s">
        <v>309</v>
      </c>
      <c r="C32" t="s">
        <v>729</v>
      </c>
      <c r="D32">
        <v>2008</v>
      </c>
      <c r="E32" t="s">
        <v>730</v>
      </c>
      <c r="F32" t="s">
        <v>731</v>
      </c>
      <c r="G32" t="s">
        <v>732</v>
      </c>
      <c r="H32" t="s">
        <v>3784</v>
      </c>
      <c r="I32" t="b">
        <v>1</v>
      </c>
      <c r="J32">
        <f t="shared" si="0"/>
        <v>29</v>
      </c>
      <c r="K32" cm="1">
        <f t="array" ref="K32">IFERROR(INDEX(impact_factors!$C$1:$C$3000,MATCH(TRUE,ISNUMBER(SEARCH(H32,impact_factors!$B$1:$B$3000)),0)),IF(H32="XX",0,"X"))</f>
        <v>0.123</v>
      </c>
      <c r="L32">
        <v>226</v>
      </c>
      <c r="M32" t="s">
        <v>733</v>
      </c>
      <c r="N32" t="s">
        <v>734</v>
      </c>
      <c r="O32" t="s">
        <v>735</v>
      </c>
      <c r="P32" t="s">
        <v>160</v>
      </c>
      <c r="Q32" t="s">
        <v>160</v>
      </c>
      <c r="R32" t="s">
        <v>160</v>
      </c>
      <c r="S32" s="24">
        <v>2</v>
      </c>
    </row>
    <row r="33" spans="1:19" x14ac:dyDescent="0.25">
      <c r="A33">
        <v>32</v>
      </c>
      <c r="B33" t="s">
        <v>311</v>
      </c>
      <c r="C33" t="s">
        <v>736</v>
      </c>
      <c r="D33">
        <v>2021</v>
      </c>
      <c r="E33" t="s">
        <v>737</v>
      </c>
      <c r="F33" t="s">
        <v>738</v>
      </c>
      <c r="G33" t="s">
        <v>739</v>
      </c>
      <c r="H33" t="s">
        <v>3785</v>
      </c>
      <c r="I33" t="b">
        <v>1</v>
      </c>
      <c r="J33">
        <f t="shared" si="0"/>
        <v>42</v>
      </c>
      <c r="K33" cm="1">
        <f t="array" ref="K33">IFERROR(INDEX(impact_factors!$C$1:$C$3000,MATCH(TRUE,ISNUMBER(SEARCH(H33,impact_factors!$B$1:$B$3000)),0)),IF(H33="XX",0,"X"))</f>
        <v>1.35</v>
      </c>
      <c r="L33">
        <v>0</v>
      </c>
      <c r="M33" t="s">
        <v>740</v>
      </c>
      <c r="N33" t="s">
        <v>741</v>
      </c>
      <c r="O33" t="s">
        <v>557</v>
      </c>
      <c r="P33" t="s">
        <v>160</v>
      </c>
      <c r="Q33" t="s">
        <v>160</v>
      </c>
      <c r="R33" t="s">
        <v>160</v>
      </c>
      <c r="S33" s="24">
        <v>1</v>
      </c>
    </row>
    <row r="34" spans="1:19" x14ac:dyDescent="0.25">
      <c r="A34">
        <v>33</v>
      </c>
      <c r="B34" t="s">
        <v>318</v>
      </c>
      <c r="C34" t="s">
        <v>742</v>
      </c>
      <c r="D34">
        <v>2015</v>
      </c>
      <c r="E34" t="s">
        <v>743</v>
      </c>
      <c r="F34" t="s">
        <v>744</v>
      </c>
      <c r="G34" t="s">
        <v>745</v>
      </c>
      <c r="H34" t="s">
        <v>3769</v>
      </c>
      <c r="I34" t="b">
        <v>1</v>
      </c>
      <c r="J34">
        <f t="shared" ref="J34:J65" si="1">D34-MIN($D:$D)</f>
        <v>36</v>
      </c>
      <c r="K34" cm="1">
        <f t="array" ref="K34">IFERROR(INDEX(impact_factors!$C$1:$C$3000,MATCH(TRUE,ISNUMBER(SEARCH(H34,impact_factors!$B$1:$B$3000)),0)),IF(H34="XX",0,"X"))</f>
        <v>1.232</v>
      </c>
      <c r="L34">
        <v>2</v>
      </c>
      <c r="M34" t="s">
        <v>746</v>
      </c>
      <c r="N34" t="s">
        <v>747</v>
      </c>
      <c r="O34" t="s">
        <v>747</v>
      </c>
      <c r="P34" t="s">
        <v>160</v>
      </c>
      <c r="Q34" t="s">
        <v>160</v>
      </c>
      <c r="R34" t="s">
        <v>160</v>
      </c>
      <c r="S34" s="24">
        <v>2</v>
      </c>
    </row>
    <row r="35" spans="1:19" x14ac:dyDescent="0.25">
      <c r="A35">
        <v>34</v>
      </c>
      <c r="B35" t="s">
        <v>319</v>
      </c>
      <c r="C35" t="s">
        <v>748</v>
      </c>
      <c r="D35">
        <v>2006</v>
      </c>
      <c r="E35" t="s">
        <v>749</v>
      </c>
      <c r="F35" t="s">
        <v>750</v>
      </c>
      <c r="G35" t="s">
        <v>751</v>
      </c>
      <c r="H35" t="s">
        <v>3775</v>
      </c>
      <c r="I35" t="b">
        <v>1</v>
      </c>
      <c r="J35">
        <f t="shared" si="1"/>
        <v>27</v>
      </c>
      <c r="K35" cm="1">
        <f t="array" ref="K35">IFERROR(INDEX(impact_factors!$C$1:$C$3000,MATCH(TRUE,ISNUMBER(SEARCH(H35,impact_factors!$B$1:$B$3000)),0)),IF(H35="XX",0,"X"))</f>
        <v>0.14599999999999999</v>
      </c>
      <c r="L35">
        <v>118</v>
      </c>
      <c r="M35" t="s">
        <v>752</v>
      </c>
      <c r="N35" t="s">
        <v>753</v>
      </c>
      <c r="O35" t="s">
        <v>557</v>
      </c>
      <c r="P35" t="s">
        <v>160</v>
      </c>
      <c r="Q35" t="s">
        <v>160</v>
      </c>
      <c r="R35" t="s">
        <v>160</v>
      </c>
      <c r="S35" s="24">
        <v>4</v>
      </c>
    </row>
    <row r="36" spans="1:19" x14ac:dyDescent="0.25">
      <c r="A36">
        <v>35</v>
      </c>
      <c r="B36" t="s">
        <v>323</v>
      </c>
      <c r="C36" t="s">
        <v>754</v>
      </c>
      <c r="D36">
        <v>2006</v>
      </c>
      <c r="E36" t="s">
        <v>755</v>
      </c>
      <c r="F36" t="s">
        <v>756</v>
      </c>
      <c r="G36" t="s">
        <v>757</v>
      </c>
      <c r="H36" t="s">
        <v>3786</v>
      </c>
      <c r="I36" t="b">
        <v>1</v>
      </c>
      <c r="J36">
        <f t="shared" si="1"/>
        <v>27</v>
      </c>
      <c r="K36" cm="1">
        <f t="array" ref="K36">IFERROR(INDEX(impact_factors!$C$1:$C$3000,MATCH(TRUE,ISNUMBER(SEARCH(H36,impact_factors!$B$1:$B$3000)),0)),IF(H36="XX",0,"X"))</f>
        <v>0.29799999999999999</v>
      </c>
      <c r="L36">
        <v>18</v>
      </c>
      <c r="M36" t="s">
        <v>758</v>
      </c>
      <c r="N36" t="s">
        <v>759</v>
      </c>
      <c r="O36" t="s">
        <v>760</v>
      </c>
      <c r="P36" t="s">
        <v>160</v>
      </c>
      <c r="Q36" t="s">
        <v>160</v>
      </c>
      <c r="R36" t="s">
        <v>160</v>
      </c>
      <c r="S36" s="24">
        <v>4</v>
      </c>
    </row>
    <row r="37" spans="1:19" x14ac:dyDescent="0.25">
      <c r="A37">
        <v>36</v>
      </c>
      <c r="B37" t="s">
        <v>324</v>
      </c>
      <c r="C37" t="s">
        <v>761</v>
      </c>
      <c r="D37">
        <v>2004</v>
      </c>
      <c r="E37" t="s">
        <v>762</v>
      </c>
      <c r="F37" t="s">
        <v>763</v>
      </c>
      <c r="G37" t="s">
        <v>764</v>
      </c>
      <c r="H37" t="s">
        <v>3786</v>
      </c>
      <c r="I37" t="b">
        <v>1</v>
      </c>
      <c r="J37">
        <f t="shared" si="1"/>
        <v>25</v>
      </c>
      <c r="K37" cm="1">
        <f t="array" ref="K37">IFERROR(INDEX(impact_factors!$C$1:$C$3000,MATCH(TRUE,ISNUMBER(SEARCH(H37,impact_factors!$B$1:$B$3000)),0)),IF(H37="XX",0,"X"))</f>
        <v>0.29799999999999999</v>
      </c>
      <c r="L37">
        <v>72</v>
      </c>
      <c r="M37" t="s">
        <v>765</v>
      </c>
      <c r="N37" t="s">
        <v>766</v>
      </c>
      <c r="O37" t="s">
        <v>767</v>
      </c>
      <c r="P37" t="s">
        <v>160</v>
      </c>
      <c r="Q37" t="s">
        <v>160</v>
      </c>
      <c r="R37" t="s">
        <v>160</v>
      </c>
      <c r="S37" s="24">
        <v>4</v>
      </c>
    </row>
    <row r="38" spans="1:19" x14ac:dyDescent="0.25">
      <c r="A38">
        <v>37</v>
      </c>
      <c r="B38" t="s">
        <v>14</v>
      </c>
      <c r="C38" t="s">
        <v>768</v>
      </c>
      <c r="D38">
        <v>2013</v>
      </c>
      <c r="E38" t="s">
        <v>769</v>
      </c>
      <c r="F38" t="s">
        <v>770</v>
      </c>
      <c r="G38" t="s">
        <v>771</v>
      </c>
      <c r="H38" t="s">
        <v>3787</v>
      </c>
      <c r="I38" t="b">
        <v>1</v>
      </c>
      <c r="J38">
        <f t="shared" si="1"/>
        <v>34</v>
      </c>
      <c r="K38" cm="1">
        <f t="array" ref="K38">IFERROR(INDEX(impact_factors!$C$1:$C$3000,MATCH(TRUE,ISNUMBER(SEARCH(H38,impact_factors!$B$1:$B$3000)),0)),IF(H38="XX",0,"X"))</f>
        <v>3.1E-2</v>
      </c>
      <c r="L38">
        <v>46</v>
      </c>
      <c r="M38" t="s">
        <v>772</v>
      </c>
      <c r="N38" t="s">
        <v>773</v>
      </c>
      <c r="O38" t="s">
        <v>774</v>
      </c>
      <c r="P38" t="s">
        <v>160</v>
      </c>
      <c r="Q38" t="s">
        <v>160</v>
      </c>
      <c r="R38" t="s">
        <v>160</v>
      </c>
      <c r="S38" s="24">
        <v>3</v>
      </c>
    </row>
    <row r="39" spans="1:19" x14ac:dyDescent="0.25">
      <c r="A39">
        <v>38</v>
      </c>
      <c r="B39" t="s">
        <v>326</v>
      </c>
      <c r="C39" t="s">
        <v>775</v>
      </c>
      <c r="D39">
        <v>2002</v>
      </c>
      <c r="E39" t="s">
        <v>776</v>
      </c>
      <c r="F39" t="s">
        <v>777</v>
      </c>
      <c r="G39" t="s">
        <v>778</v>
      </c>
      <c r="H39" t="s">
        <v>3795</v>
      </c>
      <c r="I39" t="b">
        <v>0</v>
      </c>
      <c r="J39">
        <f t="shared" si="1"/>
        <v>23</v>
      </c>
      <c r="K39" cm="1">
        <f t="array" ref="K39">IFERROR(INDEX(impact_factors!$C$1:$C$3000,MATCH(TRUE,ISNUMBER(SEARCH(H39,impact_factors!$B$1:$B$3000)),0)),IF(H39="XX",0,"X"))</f>
        <v>0</v>
      </c>
      <c r="L39">
        <v>43</v>
      </c>
      <c r="M39" t="s">
        <v>779</v>
      </c>
      <c r="N39" s="161" t="s">
        <v>780</v>
      </c>
      <c r="O39" s="161" t="s">
        <v>781</v>
      </c>
      <c r="P39" t="s">
        <v>160</v>
      </c>
      <c r="Q39" t="s">
        <v>160</v>
      </c>
      <c r="R39" t="s">
        <v>160</v>
      </c>
      <c r="S39" s="24">
        <v>1</v>
      </c>
    </row>
    <row r="40" spans="1:19" x14ac:dyDescent="0.25">
      <c r="A40">
        <v>39</v>
      </c>
      <c r="B40" t="s">
        <v>328</v>
      </c>
      <c r="C40" t="s">
        <v>782</v>
      </c>
      <c r="D40">
        <v>2006</v>
      </c>
      <c r="E40" t="s">
        <v>783</v>
      </c>
      <c r="F40" t="s">
        <v>784</v>
      </c>
      <c r="G40" t="s">
        <v>785</v>
      </c>
      <c r="H40" t="s">
        <v>3795</v>
      </c>
      <c r="I40" t="b">
        <v>0</v>
      </c>
      <c r="J40">
        <f t="shared" si="1"/>
        <v>27</v>
      </c>
      <c r="K40" cm="1">
        <f t="array" ref="K40">IFERROR(INDEX(impact_factors!$C$1:$C$3000,MATCH(TRUE,ISNUMBER(SEARCH(H40,impact_factors!$B$1:$B$3000)),0)),IF(H40="XX",0,"X"))</f>
        <v>0</v>
      </c>
      <c r="L40">
        <v>0</v>
      </c>
      <c r="M40" t="s">
        <v>786</v>
      </c>
      <c r="N40" t="s">
        <v>787</v>
      </c>
      <c r="O40" t="s">
        <v>787</v>
      </c>
      <c r="P40" t="s">
        <v>160</v>
      </c>
      <c r="Q40" t="s">
        <v>160</v>
      </c>
      <c r="R40" t="s">
        <v>160</v>
      </c>
      <c r="S40" s="24">
        <v>4</v>
      </c>
    </row>
    <row r="41" spans="1:19" x14ac:dyDescent="0.25">
      <c r="A41">
        <v>40</v>
      </c>
      <c r="B41" t="s">
        <v>331</v>
      </c>
      <c r="C41" t="s">
        <v>788</v>
      </c>
      <c r="D41">
        <v>2011</v>
      </c>
      <c r="E41" t="s">
        <v>789</v>
      </c>
      <c r="F41" t="s">
        <v>790</v>
      </c>
      <c r="G41" t="s">
        <v>791</v>
      </c>
      <c r="H41" t="s">
        <v>3788</v>
      </c>
      <c r="I41" t="b">
        <v>1</v>
      </c>
      <c r="J41">
        <f t="shared" si="1"/>
        <v>32</v>
      </c>
      <c r="K41" cm="1">
        <f t="array" ref="K41">IFERROR(INDEX(impact_factors!$C$1:$C$3000,MATCH(TRUE,ISNUMBER(SEARCH(H41,impact_factors!$B$1:$B$3000)),0)),IF(H41="XX",0,"X"))</f>
        <v>0.17100000000000001</v>
      </c>
      <c r="L41">
        <v>66</v>
      </c>
      <c r="M41" t="s">
        <v>792</v>
      </c>
      <c r="N41" t="s">
        <v>793</v>
      </c>
      <c r="O41" t="s">
        <v>557</v>
      </c>
      <c r="P41" t="s">
        <v>160</v>
      </c>
      <c r="Q41" t="s">
        <v>160</v>
      </c>
      <c r="R41" t="s">
        <v>160</v>
      </c>
      <c r="S41" s="24">
        <v>2</v>
      </c>
    </row>
    <row r="42" spans="1:19" x14ac:dyDescent="0.25">
      <c r="A42">
        <v>41</v>
      </c>
      <c r="B42" t="s">
        <v>332</v>
      </c>
      <c r="C42" t="s">
        <v>794</v>
      </c>
      <c r="D42">
        <v>2018</v>
      </c>
      <c r="E42" t="s">
        <v>795</v>
      </c>
      <c r="F42" t="s">
        <v>796</v>
      </c>
      <c r="G42" t="s">
        <v>797</v>
      </c>
      <c r="H42" t="s">
        <v>3799</v>
      </c>
      <c r="I42" t="b">
        <v>1</v>
      </c>
      <c r="J42">
        <f t="shared" si="1"/>
        <v>39</v>
      </c>
      <c r="K42" cm="1">
        <f t="array" ref="K42">IFERROR(INDEX(impact_factors!$C$1:$C$3000,MATCH(TRUE,ISNUMBER(SEARCH(H42,impact_factors!$B$1:$B$3000)),0)),IF(H42="XX",0,"X"))</f>
        <v>0.13900000000000001</v>
      </c>
      <c r="L42">
        <v>42</v>
      </c>
      <c r="M42" t="s">
        <v>798</v>
      </c>
      <c r="N42" t="s">
        <v>799</v>
      </c>
      <c r="O42" t="s">
        <v>800</v>
      </c>
      <c r="P42" t="s">
        <v>160</v>
      </c>
      <c r="Q42" t="s">
        <v>160</v>
      </c>
      <c r="R42" t="s">
        <v>160</v>
      </c>
      <c r="S42" s="24">
        <v>3</v>
      </c>
    </row>
    <row r="43" spans="1:19" x14ac:dyDescent="0.25">
      <c r="A43">
        <v>42</v>
      </c>
      <c r="B43" t="s">
        <v>370</v>
      </c>
      <c r="C43" t="s">
        <v>801</v>
      </c>
      <c r="D43">
        <v>2008</v>
      </c>
      <c r="E43" t="s">
        <v>802</v>
      </c>
      <c r="F43" t="s">
        <v>803</v>
      </c>
      <c r="G43" t="s">
        <v>804</v>
      </c>
      <c r="H43" t="s">
        <v>3800</v>
      </c>
      <c r="I43" t="b">
        <v>1</v>
      </c>
      <c r="J43">
        <f t="shared" si="1"/>
        <v>29</v>
      </c>
      <c r="K43" cm="1">
        <f t="array" ref="K43">IFERROR(INDEX(impact_factors!$C$1:$C$3000,MATCH(TRUE,ISNUMBER(SEARCH(H43,impact_factors!$B$1:$B$3000)),0)),IF(H43="XX",0,"X"))</f>
        <v>0.63</v>
      </c>
      <c r="L43">
        <v>335</v>
      </c>
      <c r="M43" t="s">
        <v>805</v>
      </c>
      <c r="N43" t="s">
        <v>806</v>
      </c>
      <c r="O43" t="s">
        <v>807</v>
      </c>
      <c r="P43" t="s">
        <v>160</v>
      </c>
      <c r="Q43" t="s">
        <v>160</v>
      </c>
      <c r="R43" t="s">
        <v>160</v>
      </c>
      <c r="S43" s="24">
        <v>4</v>
      </c>
    </row>
    <row r="44" spans="1:19" x14ac:dyDescent="0.25">
      <c r="A44">
        <v>43</v>
      </c>
      <c r="B44" t="s">
        <v>372</v>
      </c>
      <c r="C44" t="s">
        <v>808</v>
      </c>
      <c r="D44">
        <v>2003</v>
      </c>
      <c r="E44" t="s">
        <v>809</v>
      </c>
      <c r="F44" t="s">
        <v>810</v>
      </c>
      <c r="G44" t="s">
        <v>811</v>
      </c>
      <c r="H44" t="s">
        <v>3795</v>
      </c>
      <c r="I44" t="b">
        <v>0</v>
      </c>
      <c r="J44">
        <f t="shared" si="1"/>
        <v>24</v>
      </c>
      <c r="K44" cm="1">
        <f t="array" ref="K44">IFERROR(INDEX(impact_factors!$C$1:$C$3000,MATCH(TRUE,ISNUMBER(SEARCH(H44,impact_factors!$B$1:$B$3000)),0)),IF(H44="XX",0,"X"))</f>
        <v>0</v>
      </c>
      <c r="L44">
        <v>17</v>
      </c>
      <c r="M44" t="s">
        <v>812</v>
      </c>
      <c r="N44" t="s">
        <v>813</v>
      </c>
      <c r="O44" t="s">
        <v>814</v>
      </c>
      <c r="P44" t="s">
        <v>160</v>
      </c>
      <c r="Q44" t="s">
        <v>160</v>
      </c>
      <c r="R44" t="s">
        <v>160</v>
      </c>
      <c r="S44" s="24">
        <v>3</v>
      </c>
    </row>
    <row r="45" spans="1:19" x14ac:dyDescent="0.25">
      <c r="A45">
        <v>44</v>
      </c>
      <c r="B45" t="s">
        <v>382</v>
      </c>
      <c r="C45" t="s">
        <v>815</v>
      </c>
      <c r="D45">
        <v>2022</v>
      </c>
      <c r="E45" t="s">
        <v>816</v>
      </c>
      <c r="F45" t="s">
        <v>817</v>
      </c>
      <c r="G45" t="s">
        <v>818</v>
      </c>
      <c r="H45" t="s">
        <v>3789</v>
      </c>
      <c r="I45" t="b">
        <v>1</v>
      </c>
      <c r="J45">
        <f t="shared" si="1"/>
        <v>43</v>
      </c>
      <c r="K45" cm="1">
        <f t="array" ref="K45">IFERROR(INDEX(impact_factors!$C$1:$C$3000,MATCH(TRUE,ISNUMBER(SEARCH(H45,impact_factors!$B$1:$B$3000)),0)),IF(H45="XX",0,"X"))</f>
        <v>3.0070000000000001</v>
      </c>
      <c r="L45">
        <v>32</v>
      </c>
      <c r="M45" t="s">
        <v>819</v>
      </c>
      <c r="N45" t="s">
        <v>820</v>
      </c>
      <c r="O45" t="s">
        <v>821</v>
      </c>
      <c r="P45" t="s">
        <v>160</v>
      </c>
      <c r="Q45" t="s">
        <v>160</v>
      </c>
      <c r="R45" t="s">
        <v>160</v>
      </c>
      <c r="S45" s="24">
        <v>1</v>
      </c>
    </row>
    <row r="46" spans="1:19" x14ac:dyDescent="0.25">
      <c r="A46">
        <v>45</v>
      </c>
      <c r="B46" t="s">
        <v>388</v>
      </c>
      <c r="C46" t="s">
        <v>822</v>
      </c>
      <c r="D46">
        <v>2013</v>
      </c>
      <c r="E46" t="s">
        <v>823</v>
      </c>
      <c r="F46" t="s">
        <v>824</v>
      </c>
      <c r="G46" t="s">
        <v>825</v>
      </c>
      <c r="H46" t="s">
        <v>3782</v>
      </c>
      <c r="I46" t="b">
        <v>1</v>
      </c>
      <c r="J46">
        <f t="shared" si="1"/>
        <v>34</v>
      </c>
      <c r="K46" cm="1">
        <f t="array" ref="K46">IFERROR(INDEX(impact_factors!$C$1:$C$3000,MATCH(TRUE,ISNUMBER(SEARCH(H46,impact_factors!$B$1:$B$3000)),0)),IF(H46="XX",0,"X"))</f>
        <v>2.3E-2</v>
      </c>
      <c r="L46">
        <v>13</v>
      </c>
      <c r="M46" t="s">
        <v>826</v>
      </c>
      <c r="N46" t="s">
        <v>827</v>
      </c>
      <c r="O46" t="s">
        <v>828</v>
      </c>
      <c r="P46" t="s">
        <v>160</v>
      </c>
      <c r="Q46" t="s">
        <v>160</v>
      </c>
      <c r="R46" t="s">
        <v>160</v>
      </c>
      <c r="S46" s="24">
        <v>3</v>
      </c>
    </row>
    <row r="47" spans="1:19" x14ac:dyDescent="0.25">
      <c r="A47">
        <v>46</v>
      </c>
      <c r="B47" t="s">
        <v>389</v>
      </c>
      <c r="C47" t="s">
        <v>829</v>
      </c>
      <c r="D47">
        <v>2016</v>
      </c>
      <c r="E47" t="s">
        <v>830</v>
      </c>
      <c r="F47" t="s">
        <v>831</v>
      </c>
      <c r="G47" t="s">
        <v>832</v>
      </c>
      <c r="H47" t="s">
        <v>3786</v>
      </c>
      <c r="I47" t="b">
        <v>1</v>
      </c>
      <c r="J47">
        <f t="shared" si="1"/>
        <v>37</v>
      </c>
      <c r="K47" cm="1">
        <f t="array" ref="K47">IFERROR(INDEX(impact_factors!$C$1:$C$3000,MATCH(TRUE,ISNUMBER(SEARCH(H47,impact_factors!$B$1:$B$3000)),0)),IF(H47="XX",0,"X"))</f>
        <v>0.29799999999999999</v>
      </c>
      <c r="L47">
        <v>21</v>
      </c>
      <c r="M47" t="s">
        <v>833</v>
      </c>
      <c r="N47" t="s">
        <v>834</v>
      </c>
      <c r="O47" t="s">
        <v>835</v>
      </c>
      <c r="P47" t="s">
        <v>160</v>
      </c>
      <c r="Q47" t="s">
        <v>160</v>
      </c>
      <c r="R47" t="s">
        <v>160</v>
      </c>
      <c r="S47" s="24">
        <v>3</v>
      </c>
    </row>
    <row r="48" spans="1:19" x14ac:dyDescent="0.25">
      <c r="A48">
        <v>47</v>
      </c>
      <c r="B48" t="s">
        <v>391</v>
      </c>
      <c r="C48" t="s">
        <v>836</v>
      </c>
      <c r="D48">
        <v>2020</v>
      </c>
      <c r="E48" t="s">
        <v>837</v>
      </c>
      <c r="F48" t="s">
        <v>838</v>
      </c>
      <c r="G48" t="s">
        <v>839</v>
      </c>
      <c r="H48" t="s">
        <v>3790</v>
      </c>
      <c r="I48" t="b">
        <v>1</v>
      </c>
      <c r="J48">
        <f t="shared" si="1"/>
        <v>41</v>
      </c>
      <c r="K48" t="str" cm="1">
        <f t="array" ref="K48">IFERROR(INDEX(impact_factors!$C$1:$C$3000,MATCH(TRUE,ISNUMBER(SEARCH(H48,impact_factors!$B$1:$B$3000)),0)),IF(H48="XX",0,"X"))</f>
        <v>X</v>
      </c>
      <c r="L48">
        <v>1</v>
      </c>
      <c r="M48" t="s">
        <v>840</v>
      </c>
      <c r="N48" t="s">
        <v>841</v>
      </c>
      <c r="O48" t="s">
        <v>842</v>
      </c>
      <c r="P48" t="s">
        <v>160</v>
      </c>
      <c r="Q48" t="s">
        <v>160</v>
      </c>
      <c r="R48" t="s">
        <v>160</v>
      </c>
      <c r="S48" s="24">
        <v>2</v>
      </c>
    </row>
    <row r="49" spans="1:19" x14ac:dyDescent="0.25">
      <c r="A49">
        <v>48</v>
      </c>
      <c r="B49" t="s">
        <v>393</v>
      </c>
      <c r="C49" t="s">
        <v>843</v>
      </c>
      <c r="D49">
        <v>2015</v>
      </c>
      <c r="E49" t="s">
        <v>844</v>
      </c>
      <c r="F49" t="s">
        <v>845</v>
      </c>
      <c r="G49" t="s">
        <v>846</v>
      </c>
      <c r="H49" t="s">
        <v>3774</v>
      </c>
      <c r="I49" t="b">
        <v>1</v>
      </c>
      <c r="J49">
        <f t="shared" si="1"/>
        <v>36</v>
      </c>
      <c r="K49" cm="1">
        <f t="array" ref="K49">IFERROR(INDEX(impact_factors!$C$1:$C$3000,MATCH(TRUE,ISNUMBER(SEARCH(H49,impact_factors!$B$1:$B$3000)),0)),IF(H49="XX",0,"X"))</f>
        <v>2.5000000000000001E-2</v>
      </c>
      <c r="L49">
        <v>25</v>
      </c>
      <c r="M49" t="s">
        <v>847</v>
      </c>
      <c r="N49" t="s">
        <v>848</v>
      </c>
      <c r="O49" t="s">
        <v>557</v>
      </c>
      <c r="P49" t="s">
        <v>160</v>
      </c>
      <c r="Q49" t="s">
        <v>160</v>
      </c>
      <c r="R49" t="s">
        <v>160</v>
      </c>
      <c r="S49" s="24">
        <v>2</v>
      </c>
    </row>
    <row r="50" spans="1:19" x14ac:dyDescent="0.25">
      <c r="A50">
        <v>49</v>
      </c>
      <c r="B50" t="s">
        <v>394</v>
      </c>
      <c r="C50" t="s">
        <v>849</v>
      </c>
      <c r="D50">
        <v>2008</v>
      </c>
      <c r="E50" t="s">
        <v>850</v>
      </c>
      <c r="F50" t="s">
        <v>851</v>
      </c>
      <c r="G50" t="s">
        <v>852</v>
      </c>
      <c r="H50" t="s">
        <v>3800</v>
      </c>
      <c r="I50" t="b">
        <v>1</v>
      </c>
      <c r="J50">
        <f t="shared" si="1"/>
        <v>29</v>
      </c>
      <c r="K50" cm="1">
        <f t="array" ref="K50">IFERROR(INDEX(impact_factors!$C$1:$C$3000,MATCH(TRUE,ISNUMBER(SEARCH(H50,impact_factors!$B$1:$B$3000)),0)),IF(H50="XX",0,"X"))</f>
        <v>0.63</v>
      </c>
      <c r="L50">
        <v>161</v>
      </c>
      <c r="M50" t="s">
        <v>853</v>
      </c>
      <c r="N50" t="s">
        <v>854</v>
      </c>
      <c r="O50" t="s">
        <v>855</v>
      </c>
      <c r="P50" t="s">
        <v>160</v>
      </c>
      <c r="Q50" t="s">
        <v>160</v>
      </c>
      <c r="R50" t="s">
        <v>160</v>
      </c>
      <c r="S50" s="24">
        <v>2</v>
      </c>
    </row>
    <row r="51" spans="1:19" x14ac:dyDescent="0.25">
      <c r="A51">
        <v>50</v>
      </c>
      <c r="B51" t="s">
        <v>396</v>
      </c>
      <c r="C51" t="s">
        <v>618</v>
      </c>
      <c r="D51">
        <v>2017</v>
      </c>
      <c r="E51" t="s">
        <v>856</v>
      </c>
      <c r="F51" t="s">
        <v>857</v>
      </c>
      <c r="G51" t="s">
        <v>858</v>
      </c>
      <c r="H51" t="s">
        <v>3791</v>
      </c>
      <c r="I51" t="b">
        <v>0</v>
      </c>
      <c r="J51">
        <f t="shared" si="1"/>
        <v>38</v>
      </c>
      <c r="K51" t="str" cm="1">
        <f t="array" ref="K51">IFERROR(INDEX(impact_factors!$C$1:$C$3000,MATCH(TRUE,ISNUMBER(SEARCH(H51,impact_factors!$B$1:$B$3000)),0)),IF(H51="XX",0,"X"))</f>
        <v>X</v>
      </c>
      <c r="L51">
        <v>7</v>
      </c>
      <c r="M51" t="s">
        <v>859</v>
      </c>
      <c r="N51" t="s">
        <v>860</v>
      </c>
      <c r="O51" t="s">
        <v>860</v>
      </c>
      <c r="P51" t="s">
        <v>160</v>
      </c>
      <c r="Q51" t="s">
        <v>160</v>
      </c>
      <c r="R51" t="s">
        <v>160</v>
      </c>
      <c r="S51" s="24">
        <v>4</v>
      </c>
    </row>
    <row r="52" spans="1:19" x14ac:dyDescent="0.25">
      <c r="A52">
        <v>51</v>
      </c>
      <c r="B52" t="s">
        <v>397</v>
      </c>
      <c r="C52" t="s">
        <v>861</v>
      </c>
      <c r="D52">
        <v>2013</v>
      </c>
      <c r="E52" t="s">
        <v>862</v>
      </c>
      <c r="F52" t="s">
        <v>863</v>
      </c>
      <c r="G52" t="s">
        <v>864</v>
      </c>
      <c r="H52" t="s">
        <v>3801</v>
      </c>
      <c r="I52" t="b">
        <v>1</v>
      </c>
      <c r="J52">
        <f t="shared" si="1"/>
        <v>34</v>
      </c>
      <c r="K52" cm="1">
        <f t="array" ref="K52">IFERROR(INDEX(impact_factors!$C$1:$C$3000,MATCH(TRUE,ISNUMBER(SEARCH(H52,impact_factors!$B$1:$B$3000)),0)),IF(H52="XX",0,"X"))</f>
        <v>0.20599999999999999</v>
      </c>
      <c r="L52">
        <v>0</v>
      </c>
      <c r="M52" t="s">
        <v>865</v>
      </c>
      <c r="N52" t="s">
        <v>866</v>
      </c>
      <c r="O52" t="s">
        <v>867</v>
      </c>
      <c r="P52" t="s">
        <v>160</v>
      </c>
      <c r="Q52" t="s">
        <v>160</v>
      </c>
      <c r="R52" t="s">
        <v>160</v>
      </c>
      <c r="S52" s="24">
        <v>2</v>
      </c>
    </row>
    <row r="53" spans="1:19" x14ac:dyDescent="0.25">
      <c r="A53">
        <v>52</v>
      </c>
      <c r="B53" t="s">
        <v>398</v>
      </c>
      <c r="C53" t="s">
        <v>868</v>
      </c>
      <c r="D53">
        <v>2010</v>
      </c>
      <c r="E53" t="s">
        <v>869</v>
      </c>
      <c r="F53" t="s">
        <v>870</v>
      </c>
      <c r="G53" t="s">
        <v>871</v>
      </c>
      <c r="H53" t="s">
        <v>3792</v>
      </c>
      <c r="I53" t="b">
        <v>1</v>
      </c>
      <c r="J53">
        <f t="shared" si="1"/>
        <v>31</v>
      </c>
      <c r="K53" cm="1">
        <f t="array" ref="K53">IFERROR(INDEX(impact_factors!$C$1:$C$3000,MATCH(TRUE,ISNUMBER(SEARCH(H53,impact_factors!$B$1:$B$3000)),0)),IF(H53="XX",0,"X"))</f>
        <v>6.9000000000000006E-2</v>
      </c>
      <c r="L53">
        <v>47</v>
      </c>
      <c r="M53" t="s">
        <v>872</v>
      </c>
      <c r="N53" t="s">
        <v>873</v>
      </c>
      <c r="O53" t="s">
        <v>874</v>
      </c>
      <c r="P53" t="s">
        <v>160</v>
      </c>
      <c r="Q53" t="s">
        <v>160</v>
      </c>
      <c r="R53" t="s">
        <v>160</v>
      </c>
      <c r="S53" s="24">
        <v>2</v>
      </c>
    </row>
    <row r="54" spans="1:19" x14ac:dyDescent="0.25">
      <c r="A54">
        <v>53</v>
      </c>
      <c r="B54" t="s">
        <v>3930</v>
      </c>
      <c r="C54" t="s">
        <v>3931</v>
      </c>
      <c r="D54">
        <v>1996</v>
      </c>
      <c r="E54" t="s">
        <v>3932</v>
      </c>
      <c r="F54" t="s">
        <v>3933</v>
      </c>
      <c r="G54" t="s">
        <v>3934</v>
      </c>
      <c r="H54" t="s">
        <v>3935</v>
      </c>
      <c r="I54" t="b">
        <v>1</v>
      </c>
      <c r="J54">
        <f t="shared" si="1"/>
        <v>17</v>
      </c>
      <c r="K54" cm="1">
        <f t="array" ref="K54">IFERROR(INDEX(impact_factors!$C$1:$C$3000,MATCH(TRUE,ISNUMBER(SEARCH(H54,impact_factors!$B$1:$B$3000)),0)),IF(H54="XX",0,"X"))</f>
        <v>0.76700000000000002</v>
      </c>
      <c r="L54">
        <v>347</v>
      </c>
      <c r="M54" t="s">
        <v>3928</v>
      </c>
      <c r="N54" t="s">
        <v>3929</v>
      </c>
      <c r="O54" t="s">
        <v>557</v>
      </c>
      <c r="P54" t="s">
        <v>160</v>
      </c>
      <c r="Q54" t="s">
        <v>160</v>
      </c>
      <c r="R54" t="s">
        <v>160</v>
      </c>
      <c r="S54" s="24">
        <v>1</v>
      </c>
    </row>
    <row r="55" spans="1:19" x14ac:dyDescent="0.25">
      <c r="A55">
        <v>54</v>
      </c>
      <c r="B55" t="s">
        <v>399</v>
      </c>
      <c r="C55" t="s">
        <v>875</v>
      </c>
      <c r="D55">
        <v>2001</v>
      </c>
      <c r="E55" t="s">
        <v>876</v>
      </c>
      <c r="F55" t="s">
        <v>877</v>
      </c>
      <c r="G55" t="s">
        <v>878</v>
      </c>
      <c r="H55" t="s">
        <v>3795</v>
      </c>
      <c r="I55" t="b">
        <v>0</v>
      </c>
      <c r="J55">
        <f t="shared" si="1"/>
        <v>22</v>
      </c>
      <c r="K55" cm="1">
        <f t="array" ref="K55">IFERROR(INDEX(impact_factors!$C$1:$C$3000,MATCH(TRUE,ISNUMBER(SEARCH(H55,impact_factors!$B$1:$B$3000)),0)),IF(H55="XX",0,"X"))</f>
        <v>0</v>
      </c>
      <c r="L55">
        <v>125</v>
      </c>
      <c r="M55" t="s">
        <v>879</v>
      </c>
      <c r="N55" t="s">
        <v>880</v>
      </c>
      <c r="O55" t="s">
        <v>880</v>
      </c>
      <c r="P55" t="s">
        <v>160</v>
      </c>
      <c r="Q55" t="s">
        <v>160</v>
      </c>
      <c r="R55" t="s">
        <v>160</v>
      </c>
      <c r="S55" s="24">
        <v>2</v>
      </c>
    </row>
    <row r="56" spans="1:19" x14ac:dyDescent="0.25">
      <c r="A56">
        <v>55</v>
      </c>
      <c r="B56" t="s">
        <v>407</v>
      </c>
      <c r="C56" t="s">
        <v>881</v>
      </c>
      <c r="D56">
        <v>2020</v>
      </c>
      <c r="E56" t="s">
        <v>882</v>
      </c>
      <c r="F56" t="s">
        <v>883</v>
      </c>
      <c r="G56" t="s">
        <v>884</v>
      </c>
      <c r="H56" t="s">
        <v>3793</v>
      </c>
      <c r="I56" t="b">
        <v>1</v>
      </c>
      <c r="J56">
        <f t="shared" si="1"/>
        <v>41</v>
      </c>
      <c r="K56" cm="1">
        <f t="array" ref="K56">IFERROR(INDEX(impact_factors!$C$1:$C$3000,MATCH(TRUE,ISNUMBER(SEARCH(H56,impact_factors!$B$1:$B$3000)),0)),IF(H56="XX",0,"X"))</f>
        <v>4.0000000000000001E-3</v>
      </c>
      <c r="L56">
        <v>2</v>
      </c>
      <c r="M56" t="s">
        <v>885</v>
      </c>
      <c r="N56" t="s">
        <v>886</v>
      </c>
      <c r="O56" t="s">
        <v>887</v>
      </c>
      <c r="P56" t="s">
        <v>160</v>
      </c>
      <c r="Q56" t="s">
        <v>160</v>
      </c>
      <c r="R56" t="s">
        <v>160</v>
      </c>
      <c r="S56" s="24">
        <v>4</v>
      </c>
    </row>
    <row r="57" spans="1:19" x14ac:dyDescent="0.25">
      <c r="A57">
        <v>56</v>
      </c>
      <c r="B57" t="s">
        <v>3805</v>
      </c>
      <c r="C57" t="s">
        <v>3815</v>
      </c>
      <c r="D57">
        <v>2019</v>
      </c>
      <c r="E57" t="s">
        <v>3816</v>
      </c>
      <c r="F57" t="s">
        <v>3817</v>
      </c>
      <c r="G57" t="s">
        <v>3818</v>
      </c>
      <c r="H57" t="s">
        <v>3779</v>
      </c>
      <c r="I57" t="b">
        <v>1</v>
      </c>
      <c r="J57">
        <f t="shared" si="1"/>
        <v>40</v>
      </c>
      <c r="K57" cm="1">
        <f t="array" ref="K57">IFERROR(INDEX(impact_factors!$C$1:$C$3000,MATCH(TRUE,ISNUMBER(SEARCH(H57,impact_factors!$B$1:$B$3000)),0)),IF(H57="XX",0,"X"))</f>
        <v>4.149</v>
      </c>
      <c r="L57">
        <v>8</v>
      </c>
      <c r="M57" t="s">
        <v>3819</v>
      </c>
      <c r="N57" t="s">
        <v>3820</v>
      </c>
      <c r="O57" t="s">
        <v>3821</v>
      </c>
      <c r="P57" t="s">
        <v>160</v>
      </c>
      <c r="Q57" t="s">
        <v>160</v>
      </c>
      <c r="R57" t="s">
        <v>160</v>
      </c>
      <c r="S57" s="24">
        <v>2</v>
      </c>
    </row>
    <row r="58" spans="1:19" x14ac:dyDescent="0.25">
      <c r="A58">
        <v>57</v>
      </c>
      <c r="B58" t="s">
        <v>3822</v>
      </c>
      <c r="C58" t="s">
        <v>3823</v>
      </c>
      <c r="D58">
        <v>2007</v>
      </c>
      <c r="E58" t="s">
        <v>3824</v>
      </c>
      <c r="F58" t="s">
        <v>3825</v>
      </c>
      <c r="G58" t="s">
        <v>3826</v>
      </c>
      <c r="H58" t="s">
        <v>3827</v>
      </c>
      <c r="I58" t="b">
        <v>1</v>
      </c>
      <c r="J58">
        <f t="shared" si="1"/>
        <v>28</v>
      </c>
      <c r="K58" t="str" cm="1">
        <f t="array" ref="K58">IFERROR(INDEX(impact_factors!$C$1:$C$3000,MATCH(TRUE,ISNUMBER(SEARCH(H58,impact_factors!$B$1:$B$3000)),0)),IF(H58="XX",0,"X"))</f>
        <v>X</v>
      </c>
      <c r="L58">
        <v>4</v>
      </c>
      <c r="M58" t="s">
        <v>3828</v>
      </c>
      <c r="N58" t="s">
        <v>3829</v>
      </c>
      <c r="O58" t="s">
        <v>3830</v>
      </c>
      <c r="P58" t="s">
        <v>160</v>
      </c>
      <c r="Q58" t="s">
        <v>160</v>
      </c>
      <c r="R58" t="s">
        <v>160</v>
      </c>
      <c r="S58" s="24">
        <v>3</v>
      </c>
    </row>
    <row r="59" spans="1:19" x14ac:dyDescent="0.25">
      <c r="A59">
        <v>58</v>
      </c>
      <c r="B59" t="s">
        <v>3831</v>
      </c>
      <c r="C59" t="s">
        <v>3832</v>
      </c>
      <c r="D59">
        <v>2015</v>
      </c>
      <c r="E59" t="s">
        <v>3833</v>
      </c>
      <c r="F59" t="s">
        <v>3834</v>
      </c>
      <c r="G59" t="s">
        <v>3835</v>
      </c>
      <c r="H59" t="s">
        <v>3795</v>
      </c>
      <c r="I59" t="b">
        <v>0</v>
      </c>
      <c r="J59">
        <f t="shared" si="1"/>
        <v>36</v>
      </c>
      <c r="K59" cm="1">
        <f t="array" ref="K59">IFERROR(INDEX(impact_factors!$C$1:$C$3000,MATCH(TRUE,ISNUMBER(SEARCH(H59,impact_factors!$B$1:$B$3000)),0)),IF(H59="XX",0,"X"))</f>
        <v>0</v>
      </c>
      <c r="L59">
        <v>0</v>
      </c>
      <c r="M59" t="s">
        <v>3836</v>
      </c>
      <c r="N59" t="s">
        <v>3837</v>
      </c>
      <c r="O59" t="s">
        <v>3838</v>
      </c>
      <c r="P59" t="s">
        <v>160</v>
      </c>
      <c r="Q59" t="s">
        <v>160</v>
      </c>
      <c r="R59" t="s">
        <v>160</v>
      </c>
      <c r="S59" s="24">
        <v>2</v>
      </c>
    </row>
    <row r="60" spans="1:19" x14ac:dyDescent="0.25">
      <c r="A60">
        <v>59</v>
      </c>
      <c r="B60" t="s">
        <v>3839</v>
      </c>
      <c r="C60" t="s">
        <v>3840</v>
      </c>
      <c r="D60">
        <v>2023</v>
      </c>
      <c r="E60" t="s">
        <v>3841</v>
      </c>
      <c r="F60" t="s">
        <v>3842</v>
      </c>
      <c r="G60" t="s">
        <v>3843</v>
      </c>
      <c r="H60" t="s">
        <v>3795</v>
      </c>
      <c r="I60" t="b">
        <v>0</v>
      </c>
      <c r="J60">
        <f t="shared" si="1"/>
        <v>44</v>
      </c>
      <c r="K60" cm="1">
        <f t="array" ref="K60">IFERROR(INDEX(impact_factors!$C$1:$C$3000,MATCH(TRUE,ISNUMBER(SEARCH(H60,impact_factors!$B$1:$B$3000)),0)),IF(H60="XX",0,"X"))</f>
        <v>0</v>
      </c>
      <c r="L60">
        <v>2</v>
      </c>
      <c r="M60" t="s">
        <v>3844</v>
      </c>
      <c r="N60" t="s">
        <v>3845</v>
      </c>
      <c r="O60" t="s">
        <v>3845</v>
      </c>
      <c r="P60" t="s">
        <v>160</v>
      </c>
      <c r="Q60" t="s">
        <v>160</v>
      </c>
      <c r="R60" t="s">
        <v>160</v>
      </c>
      <c r="S60" s="24">
        <v>1</v>
      </c>
    </row>
    <row r="61" spans="1:19" x14ac:dyDescent="0.25">
      <c r="A61">
        <v>60</v>
      </c>
      <c r="B61" t="s">
        <v>3846</v>
      </c>
      <c r="C61" t="s">
        <v>3847</v>
      </c>
      <c r="D61">
        <v>2020</v>
      </c>
      <c r="E61" t="s">
        <v>3848</v>
      </c>
      <c r="F61" t="s">
        <v>3849</v>
      </c>
      <c r="G61" t="s">
        <v>3850</v>
      </c>
      <c r="H61" t="s">
        <v>3851</v>
      </c>
      <c r="I61" t="b">
        <v>1</v>
      </c>
      <c r="J61">
        <f t="shared" si="1"/>
        <v>41</v>
      </c>
      <c r="K61" cm="1">
        <f t="array" ref="K61">IFERROR(INDEX(impact_factors!$C$1:$C$3000,MATCH(TRUE,ISNUMBER(SEARCH(H61,impact_factors!$B$1:$B$3000)),0)),IF(H61="XX",0,"X"))</f>
        <v>4.2000000000000003E-2</v>
      </c>
      <c r="L61">
        <v>6</v>
      </c>
      <c r="M61" t="s">
        <v>3852</v>
      </c>
      <c r="N61" t="s">
        <v>3853</v>
      </c>
      <c r="O61" t="s">
        <v>557</v>
      </c>
      <c r="P61" t="s">
        <v>160</v>
      </c>
      <c r="Q61" t="s">
        <v>160</v>
      </c>
      <c r="R61" t="s">
        <v>160</v>
      </c>
      <c r="S61" s="24">
        <v>3</v>
      </c>
    </row>
    <row r="62" spans="1:19" x14ac:dyDescent="0.25">
      <c r="A62">
        <v>61</v>
      </c>
      <c r="B62" t="s">
        <v>3854</v>
      </c>
      <c r="C62" t="s">
        <v>3855</v>
      </c>
      <c r="D62">
        <v>2012</v>
      </c>
      <c r="E62" t="s">
        <v>3856</v>
      </c>
      <c r="F62" t="s">
        <v>3857</v>
      </c>
      <c r="G62" t="s">
        <v>3858</v>
      </c>
      <c r="H62" t="s">
        <v>3795</v>
      </c>
      <c r="I62" t="b">
        <v>0</v>
      </c>
      <c r="J62">
        <f t="shared" si="1"/>
        <v>33</v>
      </c>
      <c r="K62" cm="1">
        <f t="array" ref="K62">IFERROR(INDEX(impact_factors!$C$1:$C$3000,MATCH(TRUE,ISNUMBER(SEARCH(H62,impact_factors!$B$1:$B$3000)),0)),IF(H62="XX",0,"X"))</f>
        <v>0</v>
      </c>
      <c r="L62">
        <v>0</v>
      </c>
      <c r="M62" t="s">
        <v>3859</v>
      </c>
      <c r="N62" t="s">
        <v>3860</v>
      </c>
      <c r="O62" t="s">
        <v>3860</v>
      </c>
      <c r="P62" t="s">
        <v>160</v>
      </c>
      <c r="Q62" t="s">
        <v>160</v>
      </c>
      <c r="R62" t="s">
        <v>160</v>
      </c>
      <c r="S62" s="24">
        <v>3</v>
      </c>
    </row>
    <row r="63" spans="1:19" x14ac:dyDescent="0.25">
      <c r="A63">
        <v>62</v>
      </c>
      <c r="B63" t="s">
        <v>3861</v>
      </c>
      <c r="C63" t="s">
        <v>3862</v>
      </c>
      <c r="D63">
        <v>2018</v>
      </c>
      <c r="E63" t="s">
        <v>3863</v>
      </c>
      <c r="F63" t="s">
        <v>3864</v>
      </c>
      <c r="G63" t="s">
        <v>3865</v>
      </c>
      <c r="H63" t="s">
        <v>3795</v>
      </c>
      <c r="I63" t="b">
        <v>0</v>
      </c>
      <c r="J63">
        <f t="shared" si="1"/>
        <v>39</v>
      </c>
      <c r="K63" cm="1">
        <f t="array" ref="K63">IFERROR(INDEX(impact_factors!$C$1:$C$3000,MATCH(TRUE,ISNUMBER(SEARCH(H63,impact_factors!$B$1:$B$3000)),0)),IF(H63="XX",0,"X"))</f>
        <v>0</v>
      </c>
      <c r="L63">
        <v>0</v>
      </c>
      <c r="M63" t="s">
        <v>3866</v>
      </c>
      <c r="N63" t="s">
        <v>3867</v>
      </c>
      <c r="O63" t="s">
        <v>3867</v>
      </c>
      <c r="P63" t="s">
        <v>160</v>
      </c>
      <c r="Q63" t="s">
        <v>160</v>
      </c>
      <c r="R63" t="s">
        <v>160</v>
      </c>
      <c r="S63" s="24">
        <v>3</v>
      </c>
    </row>
    <row r="64" spans="1:19" x14ac:dyDescent="0.25">
      <c r="A64">
        <v>63</v>
      </c>
      <c r="B64" t="s">
        <v>3871</v>
      </c>
      <c r="C64" t="s">
        <v>3897</v>
      </c>
      <c r="D64">
        <v>2009</v>
      </c>
      <c r="E64" t="s">
        <v>3898</v>
      </c>
      <c r="F64" t="s">
        <v>3899</v>
      </c>
      <c r="G64" t="s">
        <v>3900</v>
      </c>
      <c r="H64" t="s">
        <v>3788</v>
      </c>
      <c r="I64" t="b">
        <v>1</v>
      </c>
      <c r="J64">
        <f t="shared" si="1"/>
        <v>30</v>
      </c>
      <c r="K64" cm="1">
        <f t="array" ref="K64">IFERROR(INDEX(impact_factors!$C$1:$C$3000,MATCH(TRUE,ISNUMBER(SEARCH(H64,impact_factors!$B$1:$B$3000)),0)),IF(H64="XX",0,"X"))</f>
        <v>0.17100000000000001</v>
      </c>
      <c r="L64">
        <v>120</v>
      </c>
      <c r="M64" t="s">
        <v>3901</v>
      </c>
      <c r="N64" t="s">
        <v>3902</v>
      </c>
      <c r="O64" t="s">
        <v>557</v>
      </c>
      <c r="P64" t="s">
        <v>160</v>
      </c>
      <c r="Q64" t="s">
        <v>160</v>
      </c>
      <c r="R64" t="s">
        <v>160</v>
      </c>
      <c r="S64" s="24">
        <v>2</v>
      </c>
    </row>
    <row r="65" spans="1:19" x14ac:dyDescent="0.25">
      <c r="A65">
        <v>64</v>
      </c>
      <c r="B65" t="s">
        <v>3872</v>
      </c>
      <c r="C65" t="s">
        <v>3873</v>
      </c>
      <c r="D65">
        <v>2014</v>
      </c>
      <c r="E65" t="s">
        <v>3874</v>
      </c>
      <c r="F65" t="s">
        <v>3875</v>
      </c>
      <c r="G65" t="s">
        <v>3876</v>
      </c>
      <c r="H65" t="s">
        <v>3880</v>
      </c>
      <c r="I65" t="b">
        <v>1</v>
      </c>
      <c r="J65">
        <f t="shared" si="1"/>
        <v>35</v>
      </c>
      <c r="K65" t="str" cm="1">
        <f t="array" ref="K65">IFERROR(INDEX(impact_factors!$C$1:$C$3000,MATCH(TRUE,ISNUMBER(SEARCH(H65,impact_factors!$B$1:$B$3000)),0)),IF(H65="XX",0,"X"))</f>
        <v>X</v>
      </c>
      <c r="L65">
        <v>4</v>
      </c>
      <c r="M65" t="s">
        <v>3877</v>
      </c>
      <c r="N65" t="s">
        <v>3878</v>
      </c>
      <c r="O65" t="s">
        <v>3879</v>
      </c>
      <c r="P65" t="s">
        <v>160</v>
      </c>
      <c r="Q65" t="s">
        <v>160</v>
      </c>
      <c r="R65" t="s">
        <v>160</v>
      </c>
      <c r="S65" s="24">
        <v>3</v>
      </c>
    </row>
    <row r="66" spans="1:19" x14ac:dyDescent="0.25">
      <c r="A66">
        <v>65</v>
      </c>
      <c r="B66" t="s">
        <v>3881</v>
      </c>
      <c r="C66" t="s">
        <v>3882</v>
      </c>
      <c r="D66">
        <v>2013</v>
      </c>
      <c r="E66" t="s">
        <v>3883</v>
      </c>
      <c r="F66" t="s">
        <v>3884</v>
      </c>
      <c r="G66" t="s">
        <v>3885</v>
      </c>
      <c r="H66" t="s">
        <v>3886</v>
      </c>
      <c r="I66" t="b">
        <v>1</v>
      </c>
      <c r="J66">
        <f t="shared" ref="J66:J75" si="2">D66-MIN($D:$D)</f>
        <v>34</v>
      </c>
      <c r="K66" cm="1">
        <f t="array" ref="K66">IFERROR(INDEX(impact_factors!$C$1:$C$3000,MATCH(TRUE,ISNUMBER(SEARCH(H66,impact_factors!$B$1:$B$3000)),0)),IF(H66="XX",0,"X"))</f>
        <v>0.19600000000000001</v>
      </c>
      <c r="L66">
        <v>166</v>
      </c>
      <c r="M66" t="s">
        <v>3887</v>
      </c>
      <c r="N66" t="s">
        <v>3888</v>
      </c>
      <c r="O66" t="s">
        <v>557</v>
      </c>
      <c r="P66" t="s">
        <v>160</v>
      </c>
      <c r="Q66" t="s">
        <v>160</v>
      </c>
      <c r="R66" t="s">
        <v>160</v>
      </c>
      <c r="S66" s="24">
        <v>1</v>
      </c>
    </row>
    <row r="67" spans="1:19" x14ac:dyDescent="0.25">
      <c r="A67">
        <v>66</v>
      </c>
      <c r="B67" t="s">
        <v>3889</v>
      </c>
      <c r="C67" t="s">
        <v>3890</v>
      </c>
      <c r="D67">
        <v>1998</v>
      </c>
      <c r="E67" t="s">
        <v>3891</v>
      </c>
      <c r="F67" t="s">
        <v>3892</v>
      </c>
      <c r="G67" t="s">
        <v>3893</v>
      </c>
      <c r="H67" t="s">
        <v>3894</v>
      </c>
      <c r="I67" t="b">
        <v>1</v>
      </c>
      <c r="J67">
        <f t="shared" si="2"/>
        <v>19</v>
      </c>
      <c r="K67" t="str" cm="1">
        <f t="array" ref="K67">IFERROR(INDEX(impact_factors!$C$1:$C$3000,MATCH(TRUE,ISNUMBER(SEARCH(H67,impact_factors!$B$1:$B$3000)),0)),IF(H67="XX",0,"X"))</f>
        <v>X</v>
      </c>
      <c r="L67">
        <v>6</v>
      </c>
      <c r="M67" t="s">
        <v>3895</v>
      </c>
      <c r="N67" t="s">
        <v>3896</v>
      </c>
      <c r="O67" t="s">
        <v>3896</v>
      </c>
      <c r="P67" t="s">
        <v>160</v>
      </c>
      <c r="Q67" t="s">
        <v>160</v>
      </c>
      <c r="R67" t="s">
        <v>160</v>
      </c>
      <c r="S67" s="24">
        <v>4</v>
      </c>
    </row>
    <row r="68" spans="1:19" x14ac:dyDescent="0.25">
      <c r="A68">
        <v>67</v>
      </c>
      <c r="B68" t="s">
        <v>3903</v>
      </c>
      <c r="C68" t="s">
        <v>3904</v>
      </c>
      <c r="D68">
        <v>2015</v>
      </c>
      <c r="E68" t="s">
        <v>3905</v>
      </c>
      <c r="F68" t="s">
        <v>3906</v>
      </c>
      <c r="G68" t="s">
        <v>3907</v>
      </c>
      <c r="H68" t="s">
        <v>3886</v>
      </c>
      <c r="I68" t="b">
        <v>1</v>
      </c>
      <c r="J68">
        <f t="shared" si="2"/>
        <v>36</v>
      </c>
      <c r="K68" cm="1">
        <f t="array" ref="K68">IFERROR(INDEX(impact_factors!$C$1:$C$3000,MATCH(TRUE,ISNUMBER(SEARCH(H68,impact_factors!$B$1:$B$3000)),0)),IF(H68="XX",0,"X"))</f>
        <v>0.19600000000000001</v>
      </c>
      <c r="L68">
        <v>118</v>
      </c>
      <c r="M68" t="s">
        <v>3908</v>
      </c>
      <c r="N68" t="s">
        <v>3909</v>
      </c>
      <c r="O68" t="s">
        <v>3910</v>
      </c>
      <c r="P68" t="s">
        <v>160</v>
      </c>
      <c r="Q68" t="s">
        <v>160</v>
      </c>
      <c r="R68" t="s">
        <v>160</v>
      </c>
      <c r="S68" s="24">
        <v>2</v>
      </c>
    </row>
    <row r="69" spans="1:19" x14ac:dyDescent="0.25">
      <c r="A69">
        <v>68</v>
      </c>
      <c r="B69" t="s">
        <v>3911</v>
      </c>
      <c r="C69" t="s">
        <v>3912</v>
      </c>
      <c r="D69">
        <v>2012</v>
      </c>
      <c r="E69" t="s">
        <v>3913</v>
      </c>
      <c r="F69" t="s">
        <v>3914</v>
      </c>
      <c r="G69" t="s">
        <v>3915</v>
      </c>
      <c r="H69" t="s">
        <v>3916</v>
      </c>
      <c r="I69" t="b">
        <v>1</v>
      </c>
      <c r="J69">
        <f t="shared" si="2"/>
        <v>33</v>
      </c>
      <c r="K69" t="str" cm="1">
        <f t="array" ref="K69">IFERROR(INDEX(impact_factors!$C$1:$C$3000,MATCH(TRUE,ISNUMBER(SEARCH(H69,impact_factors!$B$1:$B$3000)),0)),IF(H69="XX",0,"X"))</f>
        <v>X</v>
      </c>
      <c r="L69">
        <v>149</v>
      </c>
      <c r="M69" t="s">
        <v>3917</v>
      </c>
      <c r="N69" t="s">
        <v>3918</v>
      </c>
      <c r="O69" t="s">
        <v>3919</v>
      </c>
      <c r="P69" t="s">
        <v>160</v>
      </c>
      <c r="Q69" t="s">
        <v>160</v>
      </c>
      <c r="R69" t="s">
        <v>160</v>
      </c>
      <c r="S69" s="24">
        <v>3</v>
      </c>
    </row>
    <row r="70" spans="1:19" x14ac:dyDescent="0.25">
      <c r="A70">
        <v>69</v>
      </c>
      <c r="B70" t="s">
        <v>3922</v>
      </c>
      <c r="C70" t="s">
        <v>3923</v>
      </c>
      <c r="D70">
        <v>2017</v>
      </c>
      <c r="E70" t="s">
        <v>3924</v>
      </c>
      <c r="F70" t="s">
        <v>3925</v>
      </c>
      <c r="G70" t="s">
        <v>3926</v>
      </c>
      <c r="H70" t="s">
        <v>3927</v>
      </c>
      <c r="I70" t="b">
        <v>1</v>
      </c>
      <c r="J70">
        <f t="shared" si="2"/>
        <v>38</v>
      </c>
      <c r="K70" cm="1">
        <f t="array" ref="K70">IFERROR(INDEX(impact_factors!$C$1:$C$3000,MATCH(TRUE,ISNUMBER(SEARCH(H70,impact_factors!$B$1:$B$3000)),0)),IF(H70="XX",0,"X"))</f>
        <v>0.04</v>
      </c>
      <c r="L70">
        <v>4</v>
      </c>
      <c r="M70" t="s">
        <v>3920</v>
      </c>
      <c r="N70" t="s">
        <v>3921</v>
      </c>
      <c r="O70" t="s">
        <v>3921</v>
      </c>
      <c r="P70" t="s">
        <v>160</v>
      </c>
      <c r="Q70" t="s">
        <v>160</v>
      </c>
      <c r="R70" t="s">
        <v>160</v>
      </c>
      <c r="S70" s="24">
        <v>3</v>
      </c>
    </row>
    <row r="71" spans="1:19" x14ac:dyDescent="0.25">
      <c r="A71">
        <v>70</v>
      </c>
      <c r="B71" t="s">
        <v>3936</v>
      </c>
      <c r="C71" t="s">
        <v>3873</v>
      </c>
      <c r="D71">
        <v>2012</v>
      </c>
      <c r="E71" t="s">
        <v>3937</v>
      </c>
      <c r="F71" t="s">
        <v>3938</v>
      </c>
      <c r="G71" t="s">
        <v>3939</v>
      </c>
      <c r="H71" t="s">
        <v>3795</v>
      </c>
      <c r="I71" t="b">
        <v>0</v>
      </c>
      <c r="J71">
        <f t="shared" si="2"/>
        <v>33</v>
      </c>
      <c r="K71" cm="1">
        <f t="array" ref="K71">IFERROR(INDEX(impact_factors!$C$1:$C$3000,MATCH(TRUE,ISNUMBER(SEARCH(H71,impact_factors!$B$1:$B$3000)),0)),IF(H71="XX",0,"X"))</f>
        <v>0</v>
      </c>
      <c r="L71">
        <v>2</v>
      </c>
      <c r="M71" t="s">
        <v>3940</v>
      </c>
      <c r="N71" t="s">
        <v>3941</v>
      </c>
      <c r="O71" t="s">
        <v>3941</v>
      </c>
      <c r="P71" t="s">
        <v>160</v>
      </c>
      <c r="Q71" t="s">
        <v>160</v>
      </c>
      <c r="R71" t="s">
        <v>160</v>
      </c>
      <c r="S71" s="24">
        <v>2</v>
      </c>
    </row>
    <row r="72" spans="1:19" x14ac:dyDescent="0.25">
      <c r="A72">
        <v>71</v>
      </c>
      <c r="B72" t="s">
        <v>3942</v>
      </c>
      <c r="C72" t="s">
        <v>3943</v>
      </c>
      <c r="D72">
        <v>2019</v>
      </c>
      <c r="E72" t="s">
        <v>3944</v>
      </c>
      <c r="F72" t="s">
        <v>3945</v>
      </c>
      <c r="G72" t="s">
        <v>3946</v>
      </c>
      <c r="H72" t="s">
        <v>3947</v>
      </c>
      <c r="I72" t="b">
        <v>1</v>
      </c>
      <c r="J72">
        <f t="shared" si="2"/>
        <v>40</v>
      </c>
      <c r="K72" t="str" cm="1">
        <f t="array" ref="K72">IFERROR(INDEX(impact_factors!$C$1:$C$3000,MATCH(TRUE,ISNUMBER(SEARCH(H72,impact_factors!$B$1:$B$3000)),0)),IF(H72="XX",0,"X"))</f>
        <v>X</v>
      </c>
      <c r="L72">
        <v>15</v>
      </c>
      <c r="M72" t="s">
        <v>3948</v>
      </c>
      <c r="N72" t="s">
        <v>3949</v>
      </c>
      <c r="O72" t="s">
        <v>3950</v>
      </c>
      <c r="P72" t="s">
        <v>160</v>
      </c>
      <c r="Q72" t="s">
        <v>160</v>
      </c>
      <c r="R72" t="s">
        <v>160</v>
      </c>
      <c r="S72" s="24">
        <v>3</v>
      </c>
    </row>
    <row r="73" spans="1:19" x14ac:dyDescent="0.25">
      <c r="A73">
        <v>72</v>
      </c>
      <c r="B73" t="s">
        <v>3952</v>
      </c>
      <c r="C73" t="s">
        <v>3953</v>
      </c>
      <c r="D73">
        <v>2005</v>
      </c>
      <c r="E73" t="s">
        <v>3954</v>
      </c>
      <c r="F73" t="s">
        <v>3955</v>
      </c>
      <c r="G73" t="s">
        <v>3956</v>
      </c>
      <c r="H73" t="s">
        <v>3795</v>
      </c>
      <c r="I73" t="b">
        <v>0</v>
      </c>
      <c r="J73">
        <f t="shared" si="2"/>
        <v>26</v>
      </c>
      <c r="K73" cm="1">
        <f t="array" ref="K73">IFERROR(INDEX(impact_factors!$C$1:$C$3000,MATCH(TRUE,ISNUMBER(SEARCH(H73,impact_factors!$B$1:$B$3000)),0)),IF(H73="XX",0,"X"))</f>
        <v>0</v>
      </c>
      <c r="L73">
        <v>0</v>
      </c>
      <c r="M73" t="s">
        <v>3957</v>
      </c>
      <c r="N73" t="s">
        <v>3958</v>
      </c>
      <c r="O73" t="s">
        <v>3959</v>
      </c>
      <c r="P73" t="s">
        <v>160</v>
      </c>
      <c r="Q73" t="s">
        <v>160</v>
      </c>
      <c r="R73" t="s">
        <v>160</v>
      </c>
      <c r="S73" s="24">
        <v>3</v>
      </c>
    </row>
    <row r="74" spans="1:19" x14ac:dyDescent="0.25">
      <c r="A74">
        <v>73</v>
      </c>
      <c r="B74" t="s">
        <v>3960</v>
      </c>
      <c r="C74" t="s">
        <v>3961</v>
      </c>
      <c r="D74">
        <v>2022</v>
      </c>
      <c r="E74" t="s">
        <v>3962</v>
      </c>
      <c r="F74" t="s">
        <v>3963</v>
      </c>
      <c r="G74" t="s">
        <v>3964</v>
      </c>
      <c r="H74" t="s">
        <v>3965</v>
      </c>
      <c r="I74" t="b">
        <v>1</v>
      </c>
      <c r="J74">
        <f t="shared" si="2"/>
        <v>43</v>
      </c>
      <c r="K74" cm="1">
        <f t="array" ref="K74">IFERROR(INDEX(impact_factors!$C$1:$C$3000,MATCH(TRUE,ISNUMBER(SEARCH(H74,impact_factors!$B$1:$B$3000)),0)),IF(H74="XX",0,"X"))</f>
        <v>2.9000000000000001E-2</v>
      </c>
      <c r="L74">
        <v>0</v>
      </c>
      <c r="M74" t="s">
        <v>3966</v>
      </c>
      <c r="N74" t="s">
        <v>3967</v>
      </c>
      <c r="O74" t="s">
        <v>3968</v>
      </c>
      <c r="P74" t="s">
        <v>160</v>
      </c>
      <c r="Q74" t="s">
        <v>160</v>
      </c>
      <c r="R74" t="s">
        <v>160</v>
      </c>
      <c r="S74" s="24">
        <v>3</v>
      </c>
    </row>
    <row r="75" spans="1:19" x14ac:dyDescent="0.25">
      <c r="A75" s="79">
        <v>74</v>
      </c>
      <c r="B75" s="79" t="s">
        <v>3969</v>
      </c>
      <c r="C75" s="79" t="s">
        <v>3832</v>
      </c>
      <c r="D75" s="79">
        <v>2016</v>
      </c>
      <c r="E75" s="79" t="s">
        <v>3970</v>
      </c>
      <c r="F75" s="79" t="s">
        <v>3971</v>
      </c>
      <c r="G75" s="79" t="s">
        <v>3972</v>
      </c>
      <c r="H75" s="79" t="s">
        <v>3779</v>
      </c>
      <c r="I75" s="79" t="b">
        <v>1</v>
      </c>
      <c r="J75" s="79">
        <f t="shared" si="2"/>
        <v>37</v>
      </c>
      <c r="K75" s="79" cm="1">
        <f t="array" ref="K75">IFERROR(INDEX(impact_factors!$C$1:$C$3000,MATCH(TRUE,ISNUMBER(SEARCH(H75,impact_factors!$B$1:$B$3000)),0)),IF(H75="XX",0,"X"))</f>
        <v>4.149</v>
      </c>
      <c r="L75" s="79">
        <v>6</v>
      </c>
      <c r="M75" s="79" t="s">
        <v>3973</v>
      </c>
      <c r="N75" s="79" t="s">
        <v>3837</v>
      </c>
      <c r="O75" s="79" t="s">
        <v>557</v>
      </c>
      <c r="P75" s="79" t="s">
        <v>160</v>
      </c>
      <c r="Q75" s="79" t="s">
        <v>160</v>
      </c>
      <c r="R75" s="79" t="s">
        <v>160</v>
      </c>
      <c r="S75" s="80">
        <v>2</v>
      </c>
    </row>
    <row r="76" spans="1:19" x14ac:dyDescent="0.25">
      <c r="A76">
        <v>75</v>
      </c>
      <c r="B76" s="159" t="s">
        <v>3985</v>
      </c>
      <c r="C76" s="159" t="s">
        <v>3986</v>
      </c>
      <c r="D76" s="159">
        <v>2010</v>
      </c>
      <c r="E76" s="159" t="s">
        <v>3987</v>
      </c>
      <c r="F76" s="159" t="s">
        <v>3988</v>
      </c>
      <c r="G76" s="159" t="s">
        <v>85</v>
      </c>
      <c r="H76" s="159" t="s">
        <v>3989</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160</v>
      </c>
      <c r="Q76" s="159" t="s">
        <v>160</v>
      </c>
      <c r="R76" s="159" t="s">
        <v>160</v>
      </c>
      <c r="S76" s="160">
        <v>2</v>
      </c>
    </row>
    <row r="77" spans="1:19" x14ac:dyDescent="0.25">
      <c r="A77">
        <v>76</v>
      </c>
      <c r="B77" t="s">
        <v>3990</v>
      </c>
      <c r="C77" t="s">
        <v>3991</v>
      </c>
      <c r="D77">
        <v>1995</v>
      </c>
      <c r="E77" t="s">
        <v>3992</v>
      </c>
      <c r="F77" t="s">
        <v>3993</v>
      </c>
      <c r="G77" t="s">
        <v>85</v>
      </c>
      <c r="H77" t="s">
        <v>3789</v>
      </c>
      <c r="I77" t="b">
        <v>1</v>
      </c>
      <c r="J77">
        <f t="shared" si="3"/>
        <v>16</v>
      </c>
      <c r="K77" cm="1">
        <f t="array" ref="K77">IFERROR(INDEX(impact_factors!$C$1:$C$3000,MATCH(TRUE,ISNUMBER(SEARCH(H77,impact_factors!$B$1:$B$3000)),0)),IF(H77="XX",0,"X"))</f>
        <v>3.0070000000000001</v>
      </c>
      <c r="L77">
        <v>321</v>
      </c>
      <c r="M77" t="s">
        <v>85</v>
      </c>
      <c r="N77" t="s">
        <v>85</v>
      </c>
      <c r="O77" t="s">
        <v>85</v>
      </c>
      <c r="P77" t="s">
        <v>160</v>
      </c>
      <c r="Q77" t="s">
        <v>160</v>
      </c>
      <c r="R77" t="s">
        <v>160</v>
      </c>
      <c r="S77" s="24">
        <v>4</v>
      </c>
    </row>
    <row r="78" spans="1:19" x14ac:dyDescent="0.25">
      <c r="A78">
        <v>77</v>
      </c>
      <c r="B78" t="s">
        <v>3994</v>
      </c>
      <c r="C78" t="s">
        <v>3995</v>
      </c>
      <c r="D78">
        <v>1991</v>
      </c>
      <c r="E78" t="s">
        <v>3996</v>
      </c>
      <c r="F78" t="s">
        <v>3997</v>
      </c>
      <c r="G78" t="s">
        <v>85</v>
      </c>
      <c r="H78" t="s">
        <v>3998</v>
      </c>
      <c r="I78" t="b">
        <v>1</v>
      </c>
      <c r="J78">
        <f t="shared" si="3"/>
        <v>12</v>
      </c>
      <c r="K78" cm="1">
        <f t="array" ref="K78">IFERROR(INDEX(impact_factors!$C$1:$C$3000,MATCH(TRUE,ISNUMBER(SEARCH(H78,impact_factors!$B$1:$B$3000)),0)),IF(H78="XX",0,"X"))</f>
        <v>3.0920000000000001</v>
      </c>
      <c r="L78">
        <v>3590</v>
      </c>
      <c r="M78" t="s">
        <v>85</v>
      </c>
      <c r="N78" t="s">
        <v>85</v>
      </c>
      <c r="O78" t="s">
        <v>85</v>
      </c>
      <c r="P78" t="s">
        <v>160</v>
      </c>
      <c r="Q78" t="s">
        <v>160</v>
      </c>
      <c r="R78" t="s">
        <v>160</v>
      </c>
      <c r="S78" s="24">
        <v>3</v>
      </c>
    </row>
    <row r="79" spans="1:19" x14ac:dyDescent="0.25">
      <c r="A79">
        <v>78</v>
      </c>
      <c r="B79" t="s">
        <v>3999</v>
      </c>
      <c r="C79" t="s">
        <v>4000</v>
      </c>
      <c r="D79">
        <v>2002</v>
      </c>
      <c r="E79" t="s">
        <v>4001</v>
      </c>
      <c r="F79" t="s">
        <v>4002</v>
      </c>
      <c r="G79" t="s">
        <v>85</v>
      </c>
      <c r="H79" t="s">
        <v>4003</v>
      </c>
      <c r="I79" t="b">
        <v>1</v>
      </c>
      <c r="J79">
        <f t="shared" si="3"/>
        <v>23</v>
      </c>
      <c r="K79" cm="1">
        <f t="array" ref="K79">IFERROR(INDEX(impact_factors!$C$1:$C$3000,MATCH(TRUE,ISNUMBER(SEARCH(H79,impact_factors!$B$1:$B$3000)),0)),IF(H79="XX",0,"X"))</f>
        <v>3.879</v>
      </c>
      <c r="L79">
        <v>321</v>
      </c>
      <c r="M79" t="s">
        <v>85</v>
      </c>
      <c r="N79" t="s">
        <v>85</v>
      </c>
      <c r="O79" t="s">
        <v>85</v>
      </c>
      <c r="P79" t="s">
        <v>160</v>
      </c>
      <c r="Q79" t="s">
        <v>160</v>
      </c>
      <c r="R79" t="s">
        <v>160</v>
      </c>
      <c r="S79" s="24">
        <v>1</v>
      </c>
    </row>
    <row r="80" spans="1:19" x14ac:dyDescent="0.25">
      <c r="A80">
        <v>79</v>
      </c>
      <c r="B80" t="s">
        <v>4013</v>
      </c>
      <c r="C80" t="s">
        <v>4014</v>
      </c>
      <c r="D80">
        <v>1998</v>
      </c>
      <c r="E80" t="s">
        <v>4015</v>
      </c>
      <c r="F80" t="s">
        <v>4016</v>
      </c>
      <c r="G80" t="s">
        <v>85</v>
      </c>
      <c r="H80" t="s">
        <v>3789</v>
      </c>
      <c r="I80" t="b">
        <v>1</v>
      </c>
      <c r="J80">
        <f t="shared" si="3"/>
        <v>19</v>
      </c>
      <c r="K80" cm="1">
        <f t="array" ref="K80">IFERROR(INDEX(impact_factors!$C$1:$C$3000,MATCH(TRUE,ISNUMBER(SEARCH(H80,impact_factors!$B$1:$B$3000)),0)),IF(H80="XX",0,"X"))</f>
        <v>3.0070000000000001</v>
      </c>
      <c r="L80">
        <v>588</v>
      </c>
      <c r="M80" t="s">
        <v>85</v>
      </c>
      <c r="N80" t="s">
        <v>85</v>
      </c>
      <c r="O80" t="s">
        <v>85</v>
      </c>
      <c r="P80" t="s">
        <v>160</v>
      </c>
      <c r="Q80" t="s">
        <v>160</v>
      </c>
      <c r="R80" t="s">
        <v>160</v>
      </c>
      <c r="S80" s="24">
        <v>4</v>
      </c>
    </row>
    <row r="81" spans="1:19" x14ac:dyDescent="0.25">
      <c r="A81">
        <v>80</v>
      </c>
      <c r="B81" t="s">
        <v>4029</v>
      </c>
      <c r="C81" t="s">
        <v>4030</v>
      </c>
      <c r="D81">
        <v>2014</v>
      </c>
      <c r="E81" t="s">
        <v>4031</v>
      </c>
      <c r="F81" t="s">
        <v>4032</v>
      </c>
      <c r="G81" t="s">
        <v>85</v>
      </c>
      <c r="H81" t="s">
        <v>4033</v>
      </c>
      <c r="I81" t="b">
        <v>1</v>
      </c>
      <c r="J81">
        <f t="shared" si="3"/>
        <v>35</v>
      </c>
      <c r="K81" cm="1">
        <f t="array" ref="K81">IFERROR(INDEX(impact_factors!$C$1:$C$3000,MATCH(TRUE,ISNUMBER(SEARCH(H81,impact_factors!$B$1:$B$3000)),0)),IF(H81="XX",0,"X"))</f>
        <v>1.159</v>
      </c>
      <c r="L81">
        <v>73</v>
      </c>
      <c r="M81" t="s">
        <v>85</v>
      </c>
      <c r="N81" t="s">
        <v>85</v>
      </c>
      <c r="O81" t="s">
        <v>85</v>
      </c>
      <c r="P81" t="s">
        <v>160</v>
      </c>
      <c r="Q81" t="s">
        <v>160</v>
      </c>
      <c r="R81" t="s">
        <v>160</v>
      </c>
      <c r="S81" s="24">
        <v>4</v>
      </c>
    </row>
    <row r="82" spans="1:19" x14ac:dyDescent="0.25">
      <c r="A82">
        <v>81</v>
      </c>
      <c r="B82" t="s">
        <v>4043</v>
      </c>
      <c r="C82" t="s">
        <v>4044</v>
      </c>
      <c r="D82">
        <v>2014</v>
      </c>
      <c r="E82" t="s">
        <v>4045</v>
      </c>
      <c r="F82" t="s">
        <v>4046</v>
      </c>
      <c r="G82" t="s">
        <v>85</v>
      </c>
      <c r="H82" t="s">
        <v>4047</v>
      </c>
      <c r="I82" t="b">
        <v>1</v>
      </c>
      <c r="J82">
        <f t="shared" si="3"/>
        <v>35</v>
      </c>
      <c r="K82" cm="1">
        <f t="array" ref="K82">IFERROR(INDEX(impact_factors!$C$1:$C$3000,MATCH(TRUE,ISNUMBER(SEARCH(H82,impact_factors!$B$1:$B$3000)),0)),IF(H82="XX",0,"X"))</f>
        <v>0.52800000000000002</v>
      </c>
      <c r="L82">
        <v>17</v>
      </c>
      <c r="M82" t="s">
        <v>85</v>
      </c>
      <c r="N82" t="s">
        <v>85</v>
      </c>
      <c r="O82" t="s">
        <v>85</v>
      </c>
      <c r="P82" t="s">
        <v>160</v>
      </c>
      <c r="Q82" t="s">
        <v>160</v>
      </c>
      <c r="R82" t="s">
        <v>160</v>
      </c>
      <c r="S82" s="24">
        <v>1</v>
      </c>
    </row>
    <row r="83" spans="1:19" x14ac:dyDescent="0.25">
      <c r="A83">
        <v>82</v>
      </c>
      <c r="B83" t="s">
        <v>4052</v>
      </c>
      <c r="C83" t="s">
        <v>4053</v>
      </c>
      <c r="D83">
        <v>1995</v>
      </c>
      <c r="E83" t="s">
        <v>4054</v>
      </c>
      <c r="F83" t="s">
        <v>4055</v>
      </c>
      <c r="G83" t="s">
        <v>85</v>
      </c>
      <c r="H83" t="s">
        <v>4056</v>
      </c>
      <c r="I83" t="b">
        <v>1</v>
      </c>
      <c r="J83">
        <f t="shared" si="3"/>
        <v>16</v>
      </c>
      <c r="K83" cm="1">
        <f t="array" ref="K83">IFERROR(INDEX(impact_factors!$C$1:$C$3000,MATCH(TRUE,ISNUMBER(SEARCH(H83,impact_factors!$B$1:$B$3000)),0)),IF(H83="XX",0,"X"))</f>
        <v>3.5000000000000003E-2</v>
      </c>
      <c r="L83">
        <v>1789</v>
      </c>
      <c r="M83" t="s">
        <v>85</v>
      </c>
      <c r="N83" t="s">
        <v>85</v>
      </c>
      <c r="O83" t="s">
        <v>85</v>
      </c>
      <c r="P83" t="s">
        <v>160</v>
      </c>
      <c r="Q83" t="s">
        <v>160</v>
      </c>
      <c r="R83" t="s">
        <v>160</v>
      </c>
      <c r="S83" s="24">
        <v>2</v>
      </c>
    </row>
    <row r="84" spans="1:19" x14ac:dyDescent="0.25">
      <c r="A84">
        <v>83</v>
      </c>
      <c r="B84" t="s">
        <v>4057</v>
      </c>
      <c r="C84" t="s">
        <v>4058</v>
      </c>
      <c r="D84">
        <v>2011</v>
      </c>
      <c r="E84" t="s">
        <v>4059</v>
      </c>
      <c r="F84" t="s">
        <v>4060</v>
      </c>
      <c r="G84" t="s">
        <v>85</v>
      </c>
      <c r="H84" t="s">
        <v>3789</v>
      </c>
      <c r="I84" t="b">
        <v>1</v>
      </c>
      <c r="J84">
        <f t="shared" si="3"/>
        <v>32</v>
      </c>
      <c r="K84" cm="1">
        <f t="array" ref="K84">IFERROR(INDEX(impact_factors!$C$1:$C$3000,MATCH(TRUE,ISNUMBER(SEARCH(H84,impact_factors!$B$1:$B$3000)),0)),IF(H84="XX",0,"X"))</f>
        <v>3.0070000000000001</v>
      </c>
      <c r="L84">
        <v>783</v>
      </c>
      <c r="M84" t="s">
        <v>85</v>
      </c>
      <c r="N84" t="s">
        <v>85</v>
      </c>
      <c r="O84" t="s">
        <v>85</v>
      </c>
      <c r="P84" t="s">
        <v>160</v>
      </c>
      <c r="Q84" t="s">
        <v>160</v>
      </c>
      <c r="R84" t="s">
        <v>160</v>
      </c>
      <c r="S84" s="24">
        <v>1</v>
      </c>
    </row>
    <row r="85" spans="1:19" x14ac:dyDescent="0.25">
      <c r="A85">
        <v>84</v>
      </c>
      <c r="B85" t="s">
        <v>4061</v>
      </c>
      <c r="C85" t="s">
        <v>4062</v>
      </c>
      <c r="D85">
        <v>1998</v>
      </c>
      <c r="E85" t="s">
        <v>4063</v>
      </c>
      <c r="F85" t="s">
        <v>4064</v>
      </c>
      <c r="G85" t="s">
        <v>85</v>
      </c>
      <c r="H85" t="s">
        <v>4065</v>
      </c>
      <c r="I85" t="b">
        <v>1</v>
      </c>
      <c r="J85">
        <f t="shared" si="3"/>
        <v>19</v>
      </c>
      <c r="K85" cm="1">
        <f t="array" ref="K85">IFERROR(INDEX(impact_factors!$C$1:$C$3000,MATCH(TRUE,ISNUMBER(SEARCH(H85,impact_factors!$B$1:$B$3000)),0)),IF(H85="XX",0,"X"))</f>
        <v>0.186</v>
      </c>
      <c r="L85">
        <v>284</v>
      </c>
      <c r="M85" t="s">
        <v>85</v>
      </c>
      <c r="N85" t="s">
        <v>85</v>
      </c>
      <c r="O85" t="s">
        <v>85</v>
      </c>
      <c r="P85" t="s">
        <v>160</v>
      </c>
      <c r="Q85" t="s">
        <v>160</v>
      </c>
      <c r="R85" t="s">
        <v>160</v>
      </c>
      <c r="S85" s="24">
        <v>4</v>
      </c>
    </row>
    <row r="86" spans="1:19" x14ac:dyDescent="0.25">
      <c r="A86">
        <v>85</v>
      </c>
      <c r="B86" t="s">
        <v>4066</v>
      </c>
      <c r="C86" t="s">
        <v>4067</v>
      </c>
      <c r="D86">
        <v>2010</v>
      </c>
      <c r="E86" t="s">
        <v>4068</v>
      </c>
      <c r="F86" t="s">
        <v>4069</v>
      </c>
      <c r="G86" t="s">
        <v>85</v>
      </c>
      <c r="H86" t="s">
        <v>4070</v>
      </c>
      <c r="I86" t="b">
        <v>1</v>
      </c>
      <c r="J86">
        <f t="shared" si="3"/>
        <v>31</v>
      </c>
      <c r="K86" cm="1">
        <f t="array" ref="K86">IFERROR(INDEX(impact_factors!$C$1:$C$3000,MATCH(TRUE,ISNUMBER(SEARCH(H86,impact_factors!$B$1:$B$3000)),0)),IF(H86="XX",0,"X"))</f>
        <v>4.3029999999999999</v>
      </c>
      <c r="L86">
        <v>252</v>
      </c>
      <c r="M86" t="s">
        <v>85</v>
      </c>
      <c r="N86" t="s">
        <v>85</v>
      </c>
      <c r="O86" t="s">
        <v>85</v>
      </c>
      <c r="P86" t="s">
        <v>160</v>
      </c>
      <c r="Q86" t="s">
        <v>160</v>
      </c>
      <c r="R86" t="s">
        <v>160</v>
      </c>
      <c r="S86" s="24">
        <v>4</v>
      </c>
    </row>
    <row r="87" spans="1:19" x14ac:dyDescent="0.25">
      <c r="A87">
        <v>86</v>
      </c>
      <c r="B87" t="s">
        <v>4071</v>
      </c>
      <c r="C87" t="s">
        <v>4072</v>
      </c>
      <c r="D87">
        <v>1991</v>
      </c>
      <c r="E87" t="s">
        <v>4073</v>
      </c>
      <c r="F87" t="s">
        <v>4074</v>
      </c>
      <c r="G87" t="s">
        <v>85</v>
      </c>
      <c r="H87" t="s">
        <v>3786</v>
      </c>
      <c r="I87" t="b">
        <v>1</v>
      </c>
      <c r="J87">
        <f t="shared" si="3"/>
        <v>12</v>
      </c>
      <c r="K87" cm="1">
        <f t="array" ref="K87">IFERROR(INDEX(impact_factors!$C$1:$C$3000,MATCH(TRUE,ISNUMBER(SEARCH(H87,impact_factors!$B$1:$B$3000)),0)),IF(H87="XX",0,"X"))</f>
        <v>0.29799999999999999</v>
      </c>
      <c r="L87">
        <v>88</v>
      </c>
      <c r="M87" t="s">
        <v>85</v>
      </c>
      <c r="N87" t="s">
        <v>85</v>
      </c>
      <c r="O87" t="s">
        <v>85</v>
      </c>
      <c r="P87" t="s">
        <v>160</v>
      </c>
      <c r="Q87" t="s">
        <v>160</v>
      </c>
      <c r="R87" t="s">
        <v>160</v>
      </c>
      <c r="S87" s="24">
        <v>4</v>
      </c>
    </row>
    <row r="88" spans="1:19" x14ac:dyDescent="0.25">
      <c r="A88">
        <v>87</v>
      </c>
      <c r="B88" t="s">
        <v>4091</v>
      </c>
      <c r="C88" t="s">
        <v>4092</v>
      </c>
      <c r="D88">
        <v>2001</v>
      </c>
      <c r="E88" t="s">
        <v>4093</v>
      </c>
      <c r="F88" t="s">
        <v>4094</v>
      </c>
      <c r="G88" t="s">
        <v>85</v>
      </c>
      <c r="H88" t="s">
        <v>3789</v>
      </c>
      <c r="I88" t="b">
        <v>1</v>
      </c>
      <c r="J88">
        <f t="shared" si="3"/>
        <v>22</v>
      </c>
      <c r="K88" cm="1">
        <f t="array" ref="K88">IFERROR(INDEX(impact_factors!$C$1:$C$3000,MATCH(TRUE,ISNUMBER(SEARCH(H88,impact_factors!$B$1:$B$3000)),0)),IF(H88="XX",0,"X"))</f>
        <v>3.0070000000000001</v>
      </c>
      <c r="L88">
        <v>2852</v>
      </c>
      <c r="M88" t="s">
        <v>85</v>
      </c>
      <c r="N88" t="s">
        <v>85</v>
      </c>
      <c r="O88" t="s">
        <v>85</v>
      </c>
      <c r="P88" t="s">
        <v>160</v>
      </c>
      <c r="Q88" t="s">
        <v>160</v>
      </c>
      <c r="R88" t="s">
        <v>160</v>
      </c>
      <c r="S88" s="24">
        <v>4</v>
      </c>
    </row>
    <row r="89" spans="1:19" x14ac:dyDescent="0.25">
      <c r="A89">
        <v>88</v>
      </c>
      <c r="B89" t="s">
        <v>4095</v>
      </c>
      <c r="C89" t="s">
        <v>4096</v>
      </c>
      <c r="D89">
        <v>2002</v>
      </c>
      <c r="E89" t="s">
        <v>4097</v>
      </c>
      <c r="F89" t="s">
        <v>4098</v>
      </c>
      <c r="G89" t="s">
        <v>85</v>
      </c>
      <c r="H89" t="s">
        <v>3786</v>
      </c>
      <c r="I89" t="b">
        <v>1</v>
      </c>
      <c r="J89">
        <f t="shared" si="3"/>
        <v>23</v>
      </c>
      <c r="K89" cm="1">
        <f t="array" ref="K89">IFERROR(INDEX(impact_factors!$C$1:$C$3000,MATCH(TRUE,ISNUMBER(SEARCH(H89,impact_factors!$B$1:$B$3000)),0)),IF(H89="XX",0,"X"))</f>
        <v>0.29799999999999999</v>
      </c>
      <c r="L89">
        <v>386</v>
      </c>
      <c r="M89" t="s">
        <v>85</v>
      </c>
      <c r="N89" t="s">
        <v>85</v>
      </c>
      <c r="O89" t="s">
        <v>85</v>
      </c>
      <c r="P89" t="s">
        <v>160</v>
      </c>
      <c r="Q89" t="s">
        <v>160</v>
      </c>
      <c r="R89" t="s">
        <v>160</v>
      </c>
      <c r="S89" s="24">
        <v>3</v>
      </c>
    </row>
    <row r="90" spans="1:19" x14ac:dyDescent="0.25">
      <c r="A90">
        <v>89</v>
      </c>
      <c r="B90" t="s">
        <v>4106</v>
      </c>
      <c r="C90" t="s">
        <v>4107</v>
      </c>
      <c r="D90">
        <v>2008</v>
      </c>
      <c r="E90" t="s">
        <v>4108</v>
      </c>
      <c r="F90" t="s">
        <v>4109</v>
      </c>
      <c r="G90" t="s">
        <v>85</v>
      </c>
      <c r="H90" t="s">
        <v>4197</v>
      </c>
      <c r="I90" t="b">
        <v>1</v>
      </c>
      <c r="J90">
        <f t="shared" si="3"/>
        <v>29</v>
      </c>
      <c r="K90" cm="1">
        <f t="array" ref="K90">IFERROR(INDEX(impact_factors!$C$1:$C$3000,MATCH(TRUE,ISNUMBER(SEARCH(H90,impact_factors!$B$1:$B$3000)),0)),IF(H90="XX",0,"X"))</f>
        <v>1.02</v>
      </c>
      <c r="L90">
        <v>494</v>
      </c>
      <c r="M90" t="s">
        <v>85</v>
      </c>
      <c r="N90" t="s">
        <v>85</v>
      </c>
      <c r="O90" t="s">
        <v>85</v>
      </c>
      <c r="P90" t="s">
        <v>160</v>
      </c>
      <c r="Q90" t="s">
        <v>160</v>
      </c>
      <c r="R90" t="s">
        <v>160</v>
      </c>
      <c r="S90" s="24">
        <v>1</v>
      </c>
    </row>
    <row r="91" spans="1:19" x14ac:dyDescent="0.25">
      <c r="A91">
        <v>90</v>
      </c>
      <c r="B91" t="s">
        <v>4116</v>
      </c>
      <c r="C91" t="s">
        <v>4117</v>
      </c>
      <c r="D91">
        <v>2000</v>
      </c>
      <c r="E91" t="s">
        <v>4118</v>
      </c>
      <c r="F91" t="s">
        <v>4119</v>
      </c>
      <c r="G91" t="s">
        <v>85</v>
      </c>
      <c r="H91" t="s">
        <v>4065</v>
      </c>
      <c r="I91" t="b">
        <v>1</v>
      </c>
      <c r="J91">
        <f t="shared" si="3"/>
        <v>21</v>
      </c>
      <c r="K91" cm="1">
        <f t="array" ref="K91">IFERROR(INDEX(impact_factors!$C$1:$C$3000,MATCH(TRUE,ISNUMBER(SEARCH(H91,impact_factors!$B$1:$B$3000)),0)),IF(H91="XX",0,"X"))</f>
        <v>0.186</v>
      </c>
      <c r="L91">
        <v>101</v>
      </c>
      <c r="M91" t="s">
        <v>85</v>
      </c>
      <c r="N91" t="s">
        <v>85</v>
      </c>
      <c r="O91" t="s">
        <v>85</v>
      </c>
      <c r="P91" t="s">
        <v>160</v>
      </c>
      <c r="Q91" t="s">
        <v>160</v>
      </c>
      <c r="R91" t="s">
        <v>160</v>
      </c>
      <c r="S91" s="24">
        <v>4</v>
      </c>
    </row>
    <row r="92" spans="1:19" x14ac:dyDescent="0.25">
      <c r="A92">
        <v>91</v>
      </c>
      <c r="B92" t="s">
        <v>4124</v>
      </c>
      <c r="C92" t="s">
        <v>4125</v>
      </c>
      <c r="D92">
        <v>2005</v>
      </c>
      <c r="E92" t="s">
        <v>4126</v>
      </c>
      <c r="F92" t="s">
        <v>4127</v>
      </c>
      <c r="G92" t="s">
        <v>85</v>
      </c>
      <c r="H92" t="s">
        <v>4128</v>
      </c>
      <c r="I92" t="b">
        <v>1</v>
      </c>
      <c r="J92">
        <f t="shared" si="3"/>
        <v>26</v>
      </c>
      <c r="K92" cm="1">
        <f t="array" ref="K92">IFERROR(INDEX(impact_factors!$C$1:$C$3000,MATCH(TRUE,ISNUMBER(SEARCH(H92,impact_factors!$B$1:$B$3000)),0)),IF(H92="XX",0,"X"))</f>
        <v>0.222</v>
      </c>
      <c r="L92">
        <v>171</v>
      </c>
      <c r="M92" t="s">
        <v>85</v>
      </c>
      <c r="N92" t="s">
        <v>85</v>
      </c>
      <c r="O92" t="s">
        <v>85</v>
      </c>
      <c r="P92" t="s">
        <v>160</v>
      </c>
      <c r="Q92" t="s">
        <v>160</v>
      </c>
      <c r="R92" t="s">
        <v>160</v>
      </c>
      <c r="S92" s="24">
        <v>3</v>
      </c>
    </row>
    <row r="93" spans="1:19" x14ac:dyDescent="0.25">
      <c r="A93">
        <v>92</v>
      </c>
      <c r="B93" t="s">
        <v>4132</v>
      </c>
      <c r="C93" t="s">
        <v>4194</v>
      </c>
      <c r="D93">
        <v>1995</v>
      </c>
      <c r="E93" t="s">
        <v>4195</v>
      </c>
      <c r="F93" t="s">
        <v>4196</v>
      </c>
      <c r="G93" t="s">
        <v>85</v>
      </c>
      <c r="H93" t="s">
        <v>4197</v>
      </c>
      <c r="I93" t="b">
        <v>1</v>
      </c>
      <c r="J93">
        <f t="shared" si="3"/>
        <v>16</v>
      </c>
      <c r="K93" cm="1">
        <f t="array" ref="K93">IFERROR(INDEX(impact_factors!$C$1:$C$3000,MATCH(TRUE,ISNUMBER(SEARCH(H93,impact_factors!$B$1:$B$3000)),0)),IF(H93="XX",0,"X"))</f>
        <v>1.02</v>
      </c>
      <c r="L93">
        <v>662</v>
      </c>
      <c r="M93" t="s">
        <v>85</v>
      </c>
      <c r="N93" t="s">
        <v>85</v>
      </c>
      <c r="O93" t="s">
        <v>85</v>
      </c>
      <c r="P93" t="s">
        <v>160</v>
      </c>
      <c r="Q93" t="s">
        <v>160</v>
      </c>
      <c r="R93" t="s">
        <v>160</v>
      </c>
      <c r="S93" s="24">
        <v>1</v>
      </c>
    </row>
    <row r="94" spans="1:19" x14ac:dyDescent="0.25">
      <c r="A94">
        <v>93</v>
      </c>
      <c r="B94" t="s">
        <v>4133</v>
      </c>
      <c r="C94" t="s">
        <v>775</v>
      </c>
      <c r="D94">
        <v>1995</v>
      </c>
      <c r="E94" t="s">
        <v>4134</v>
      </c>
      <c r="F94" t="s">
        <v>4135</v>
      </c>
      <c r="G94" t="s">
        <v>85</v>
      </c>
      <c r="H94" t="s">
        <v>3789</v>
      </c>
      <c r="I94" t="b">
        <v>1</v>
      </c>
      <c r="J94">
        <f t="shared" si="3"/>
        <v>16</v>
      </c>
      <c r="K94" cm="1">
        <f t="array" ref="K94">IFERROR(INDEX(impact_factors!$C$1:$C$3000,MATCH(TRUE,ISNUMBER(SEARCH(H94,impact_factors!$B$1:$B$3000)),0)),IF(H94="XX",0,"X"))</f>
        <v>3.0070000000000001</v>
      </c>
      <c r="L94">
        <v>888</v>
      </c>
      <c r="M94" t="s">
        <v>85</v>
      </c>
      <c r="N94" t="s">
        <v>85</v>
      </c>
      <c r="O94" t="s">
        <v>85</v>
      </c>
      <c r="P94" t="s">
        <v>160</v>
      </c>
      <c r="Q94" t="s">
        <v>160</v>
      </c>
      <c r="R94" t="s">
        <v>160</v>
      </c>
      <c r="S94" s="24">
        <v>2</v>
      </c>
    </row>
    <row r="95" spans="1:19" x14ac:dyDescent="0.25">
      <c r="A95">
        <v>94</v>
      </c>
      <c r="B95" t="s">
        <v>4136</v>
      </c>
      <c r="C95" t="s">
        <v>775</v>
      </c>
      <c r="D95">
        <v>1999</v>
      </c>
      <c r="E95" t="s">
        <v>4137</v>
      </c>
      <c r="F95" t="s">
        <v>4138</v>
      </c>
      <c r="G95" t="s">
        <v>85</v>
      </c>
      <c r="H95" t="s">
        <v>3989</v>
      </c>
      <c r="I95" t="b">
        <v>1</v>
      </c>
      <c r="J95">
        <f t="shared" si="3"/>
        <v>20</v>
      </c>
      <c r="K95" cm="1">
        <f t="array" ref="K95">IFERROR(INDEX(impact_factors!$C$1:$C$3000,MATCH(TRUE,ISNUMBER(SEARCH(H95,impact_factors!$B$1:$B$3000)),0)),IF(H95="XX",0,"X"))</f>
        <v>0.78100000000000003</v>
      </c>
      <c r="L95">
        <v>100</v>
      </c>
      <c r="M95" t="s">
        <v>85</v>
      </c>
      <c r="N95" t="s">
        <v>85</v>
      </c>
      <c r="O95" t="s">
        <v>85</v>
      </c>
      <c r="P95" t="s">
        <v>160</v>
      </c>
      <c r="Q95" t="s">
        <v>160</v>
      </c>
      <c r="R95" t="s">
        <v>160</v>
      </c>
      <c r="S95" s="24">
        <v>4</v>
      </c>
    </row>
    <row r="96" spans="1:19" x14ac:dyDescent="0.25">
      <c r="A96">
        <v>95</v>
      </c>
      <c r="B96" t="s">
        <v>4139</v>
      </c>
      <c r="C96" t="s">
        <v>775</v>
      </c>
      <c r="D96">
        <v>2003</v>
      </c>
      <c r="E96" t="s">
        <v>4140</v>
      </c>
      <c r="F96" t="s">
        <v>4141</v>
      </c>
      <c r="G96" t="s">
        <v>85</v>
      </c>
      <c r="H96" t="s">
        <v>4142</v>
      </c>
      <c r="I96" t="b">
        <v>1</v>
      </c>
      <c r="J96">
        <f t="shared" si="3"/>
        <v>24</v>
      </c>
      <c r="K96" cm="1">
        <f t="array" ref="K96">IFERROR(INDEX(impact_factors!$C$1:$C$3000,MATCH(TRUE,ISNUMBER(SEARCH(H96,impact_factors!$B$1:$B$3000)),0)),IF(H96="XX",0,"X"))</f>
        <v>2.3879999999999999</v>
      </c>
      <c r="L96">
        <v>860</v>
      </c>
      <c r="M96" t="s">
        <v>85</v>
      </c>
      <c r="N96" t="s">
        <v>85</v>
      </c>
      <c r="O96" t="s">
        <v>85</v>
      </c>
      <c r="P96" t="s">
        <v>160</v>
      </c>
      <c r="Q96" t="s">
        <v>160</v>
      </c>
      <c r="R96" t="s">
        <v>160</v>
      </c>
      <c r="S96" s="24">
        <v>1</v>
      </c>
    </row>
    <row r="97" spans="1:19" x14ac:dyDescent="0.25">
      <c r="A97">
        <v>96</v>
      </c>
      <c r="B97" t="s">
        <v>4143</v>
      </c>
      <c r="C97" t="s">
        <v>4144</v>
      </c>
      <c r="D97">
        <v>2006</v>
      </c>
      <c r="E97" t="s">
        <v>4145</v>
      </c>
      <c r="F97" t="s">
        <v>4146</v>
      </c>
      <c r="G97" t="s">
        <v>85</v>
      </c>
      <c r="H97" t="s">
        <v>4147</v>
      </c>
      <c r="I97" t="b">
        <v>1</v>
      </c>
      <c r="J97">
        <f t="shared" si="3"/>
        <v>27</v>
      </c>
      <c r="K97" t="str" cm="1">
        <f t="array" ref="K97">IFERROR(INDEX(impact_factors!$C$1:$C$3000,MATCH(TRUE,ISNUMBER(SEARCH(H97,impact_factors!$B$1:$B$3000)),0)),IF(H97="XX",0,"X"))</f>
        <v>X</v>
      </c>
      <c r="L97">
        <v>1427</v>
      </c>
      <c r="M97" t="s">
        <v>85</v>
      </c>
      <c r="N97" t="s">
        <v>85</v>
      </c>
      <c r="O97" t="s">
        <v>85</v>
      </c>
      <c r="P97" t="s">
        <v>160</v>
      </c>
      <c r="Q97" t="s">
        <v>160</v>
      </c>
      <c r="R97" t="s">
        <v>160</v>
      </c>
      <c r="S97" s="24">
        <v>3</v>
      </c>
    </row>
    <row r="98" spans="1:19" x14ac:dyDescent="0.25">
      <c r="A98">
        <v>97</v>
      </c>
      <c r="B98" t="s">
        <v>4148</v>
      </c>
      <c r="C98" t="s">
        <v>4149</v>
      </c>
      <c r="D98">
        <v>2011</v>
      </c>
      <c r="E98" t="s">
        <v>4150</v>
      </c>
      <c r="F98" t="s">
        <v>4151</v>
      </c>
      <c r="G98" t="s">
        <v>85</v>
      </c>
      <c r="H98" t="s">
        <v>4197</v>
      </c>
      <c r="I98" t="b">
        <v>1</v>
      </c>
      <c r="J98">
        <f t="shared" si="3"/>
        <v>32</v>
      </c>
      <c r="K98" cm="1">
        <f t="array" ref="K98">IFERROR(INDEX(impact_factors!$C$1:$C$3000,MATCH(TRUE,ISNUMBER(SEARCH(H98,impact_factors!$B$1:$B$3000)),0)),IF(H98="XX",0,"X"))</f>
        <v>1.02</v>
      </c>
      <c r="L98">
        <v>80</v>
      </c>
      <c r="M98" t="s">
        <v>85</v>
      </c>
      <c r="N98" t="s">
        <v>85</v>
      </c>
      <c r="O98" t="s">
        <v>85</v>
      </c>
      <c r="P98" t="s">
        <v>160</v>
      </c>
      <c r="Q98" t="s">
        <v>160</v>
      </c>
      <c r="R98" t="s">
        <v>160</v>
      </c>
      <c r="S98" s="24">
        <v>4</v>
      </c>
    </row>
    <row r="99" spans="1:19" x14ac:dyDescent="0.25">
      <c r="A99">
        <v>98</v>
      </c>
      <c r="B99" t="s">
        <v>4154</v>
      </c>
      <c r="C99" t="s">
        <v>4155</v>
      </c>
      <c r="D99">
        <v>1999</v>
      </c>
      <c r="E99" t="s">
        <v>4156</v>
      </c>
      <c r="F99" t="s">
        <v>4157</v>
      </c>
      <c r="G99" t="s">
        <v>85</v>
      </c>
      <c r="H99" t="s">
        <v>3989</v>
      </c>
      <c r="I99" t="b">
        <v>1</v>
      </c>
      <c r="J99">
        <f t="shared" si="3"/>
        <v>20</v>
      </c>
      <c r="K99" cm="1">
        <f t="array" ref="K99">IFERROR(INDEX(impact_factors!$C$1:$C$3000,MATCH(TRUE,ISNUMBER(SEARCH(H99,impact_factors!$B$1:$B$3000)),0)),IF(H99="XX",0,"X"))</f>
        <v>0.78100000000000003</v>
      </c>
      <c r="L99">
        <v>182</v>
      </c>
      <c r="M99" t="s">
        <v>85</v>
      </c>
      <c r="N99" t="s">
        <v>85</v>
      </c>
      <c r="O99" t="s">
        <v>85</v>
      </c>
      <c r="P99" t="s">
        <v>160</v>
      </c>
      <c r="Q99" t="s">
        <v>160</v>
      </c>
      <c r="R99" t="s">
        <v>160</v>
      </c>
      <c r="S99" s="24">
        <v>2</v>
      </c>
    </row>
    <row r="100" spans="1:19" x14ac:dyDescent="0.25">
      <c r="A100">
        <v>99</v>
      </c>
      <c r="B100" t="s">
        <v>4158</v>
      </c>
      <c r="C100" t="s">
        <v>4159</v>
      </c>
      <c r="D100">
        <v>2004</v>
      </c>
      <c r="E100" t="s">
        <v>4160</v>
      </c>
      <c r="F100" t="s">
        <v>4161</v>
      </c>
      <c r="G100" t="s">
        <v>85</v>
      </c>
      <c r="H100" t="s">
        <v>4142</v>
      </c>
      <c r="I100" t="b">
        <v>1</v>
      </c>
      <c r="J100">
        <f t="shared" si="3"/>
        <v>25</v>
      </c>
      <c r="K100" cm="1">
        <f t="array" ref="K100">IFERROR(INDEX(impact_factors!$C$1:$C$3000,MATCH(TRUE,ISNUMBER(SEARCH(H100,impact_factors!$B$1:$B$3000)),0)),IF(H100="XX",0,"X"))</f>
        <v>2.3879999999999999</v>
      </c>
      <c r="L100">
        <v>389</v>
      </c>
      <c r="M100" t="s">
        <v>85</v>
      </c>
      <c r="N100" t="s">
        <v>85</v>
      </c>
      <c r="O100" t="s">
        <v>85</v>
      </c>
      <c r="P100" t="s">
        <v>160</v>
      </c>
      <c r="Q100" t="s">
        <v>160</v>
      </c>
      <c r="R100" t="s">
        <v>160</v>
      </c>
      <c r="S100" s="24">
        <v>4</v>
      </c>
    </row>
    <row r="101" spans="1:19" x14ac:dyDescent="0.25">
      <c r="A101">
        <v>100</v>
      </c>
      <c r="B101" t="s">
        <v>4162</v>
      </c>
      <c r="C101" t="s">
        <v>4163</v>
      </c>
      <c r="D101">
        <v>2001</v>
      </c>
      <c r="E101" t="s">
        <v>4164</v>
      </c>
      <c r="F101" t="s">
        <v>4165</v>
      </c>
      <c r="G101" t="s">
        <v>85</v>
      </c>
      <c r="H101" t="s">
        <v>4166</v>
      </c>
      <c r="I101" t="b">
        <v>1</v>
      </c>
      <c r="J101">
        <f t="shared" si="3"/>
        <v>22</v>
      </c>
      <c r="K101" cm="1">
        <f t="array" ref="K101">IFERROR(INDEX(impact_factors!$C$1:$C$3000,MATCH(TRUE,ISNUMBER(SEARCH(H101,impact_factors!$B$1:$B$3000)),0)),IF(H101="XX",0,"X"))</f>
        <v>0.76700000000000002</v>
      </c>
      <c r="L101">
        <v>217</v>
      </c>
      <c r="M101" t="s">
        <v>85</v>
      </c>
      <c r="N101" t="s">
        <v>85</v>
      </c>
      <c r="O101" t="s">
        <v>85</v>
      </c>
      <c r="P101" t="s">
        <v>160</v>
      </c>
      <c r="Q101" t="s">
        <v>160</v>
      </c>
      <c r="R101" t="s">
        <v>160</v>
      </c>
      <c r="S101" s="24">
        <v>3</v>
      </c>
    </row>
    <row r="102" spans="1:19" x14ac:dyDescent="0.25">
      <c r="A102">
        <v>101</v>
      </c>
      <c r="B102" t="s">
        <v>4167</v>
      </c>
      <c r="C102" t="s">
        <v>4168</v>
      </c>
      <c r="D102">
        <v>1993</v>
      </c>
      <c r="E102" t="s">
        <v>4169</v>
      </c>
      <c r="F102" t="s">
        <v>4170</v>
      </c>
      <c r="G102" t="s">
        <v>85</v>
      </c>
      <c r="H102" t="s">
        <v>3799</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160</v>
      </c>
      <c r="Q102" t="s">
        <v>160</v>
      </c>
      <c r="R102" t="s">
        <v>160</v>
      </c>
      <c r="S102" s="24">
        <v>4</v>
      </c>
    </row>
    <row r="103" spans="1:19" x14ac:dyDescent="0.25">
      <c r="A103">
        <v>102</v>
      </c>
      <c r="B103" t="s">
        <v>4180</v>
      </c>
      <c r="C103" t="s">
        <v>4181</v>
      </c>
      <c r="D103">
        <v>2006</v>
      </c>
      <c r="E103" t="s">
        <v>4182</v>
      </c>
      <c r="F103" t="s">
        <v>4183</v>
      </c>
      <c r="G103" t="s">
        <v>85</v>
      </c>
      <c r="H103" t="s">
        <v>4184</v>
      </c>
      <c r="I103" t="b">
        <v>1</v>
      </c>
      <c r="J103">
        <f t="shared" si="3"/>
        <v>27</v>
      </c>
      <c r="K103" t="str" cm="1">
        <f t="array" ref="K103">IFERROR(INDEX(impact_factors!$C$1:$C$3000,MATCH(TRUE,ISNUMBER(SEARCH(H103,impact_factors!$B$1:$B$3000)),0)),IF(H103="XX",0,"X"))</f>
        <v>X</v>
      </c>
      <c r="L103">
        <v>254</v>
      </c>
      <c r="M103" t="s">
        <v>85</v>
      </c>
      <c r="N103" t="s">
        <v>85</v>
      </c>
      <c r="O103" t="s">
        <v>85</v>
      </c>
      <c r="P103" t="s">
        <v>160</v>
      </c>
      <c r="Q103" t="s">
        <v>160</v>
      </c>
      <c r="R103" t="s">
        <v>160</v>
      </c>
      <c r="S103" s="24">
        <v>4</v>
      </c>
    </row>
    <row r="104" spans="1:19" x14ac:dyDescent="0.25">
      <c r="A104">
        <v>103</v>
      </c>
      <c r="B104" t="s">
        <v>4198</v>
      </c>
      <c r="C104" t="s">
        <v>4199</v>
      </c>
      <c r="D104">
        <v>1998</v>
      </c>
      <c r="E104" t="s">
        <v>4200</v>
      </c>
      <c r="F104" t="s">
        <v>4201</v>
      </c>
      <c r="G104" t="s">
        <v>85</v>
      </c>
      <c r="H104" t="s">
        <v>3786</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160</v>
      </c>
      <c r="Q104" t="s">
        <v>160</v>
      </c>
      <c r="R104" t="s">
        <v>160</v>
      </c>
      <c r="S104" s="24">
        <v>4</v>
      </c>
    </row>
    <row r="105" spans="1:19" x14ac:dyDescent="0.25">
      <c r="A105">
        <v>104</v>
      </c>
      <c r="B105" t="s">
        <v>119</v>
      </c>
      <c r="C105" t="s">
        <v>530</v>
      </c>
      <c r="D105">
        <v>2008</v>
      </c>
      <c r="E105" t="s">
        <v>4202</v>
      </c>
      <c r="F105" t="s">
        <v>4203</v>
      </c>
      <c r="G105" t="s">
        <v>85</v>
      </c>
      <c r="H105" t="s">
        <v>4197</v>
      </c>
      <c r="I105" t="b">
        <v>1</v>
      </c>
      <c r="J105">
        <f t="shared" si="4"/>
        <v>29</v>
      </c>
      <c r="K105" cm="1">
        <f t="array" ref="K105">IFERROR(INDEX(impact_factors!$C$1:$C$3000,MATCH(TRUE,ISNUMBER(SEARCH(H105,impact_factors!$B$1:$B$3000)),0)),IF(H105="XX",0,"X"))</f>
        <v>1.02</v>
      </c>
      <c r="L105">
        <v>153</v>
      </c>
      <c r="M105" t="s">
        <v>85</v>
      </c>
      <c r="N105" t="s">
        <v>85</v>
      </c>
      <c r="O105" t="s">
        <v>85</v>
      </c>
      <c r="P105" t="s">
        <v>160</v>
      </c>
      <c r="Q105" t="s">
        <v>160</v>
      </c>
      <c r="R105" t="s">
        <v>160</v>
      </c>
      <c r="S105" s="24">
        <v>2</v>
      </c>
    </row>
    <row r="106" spans="1:19" x14ac:dyDescent="0.25">
      <c r="A106">
        <v>105</v>
      </c>
      <c r="B106" t="s">
        <v>4205</v>
      </c>
      <c r="C106" t="s">
        <v>4206</v>
      </c>
      <c r="D106">
        <v>2001</v>
      </c>
      <c r="E106" t="s">
        <v>4207</v>
      </c>
      <c r="F106" t="s">
        <v>4208</v>
      </c>
      <c r="G106" t="s">
        <v>85</v>
      </c>
      <c r="H106" t="s">
        <v>3789</v>
      </c>
      <c r="I106" t="b">
        <v>1</v>
      </c>
      <c r="J106">
        <f t="shared" si="4"/>
        <v>22</v>
      </c>
      <c r="K106" cm="1">
        <f t="array" ref="K106">IFERROR(INDEX(impact_factors!$C$1:$C$3000,MATCH(TRUE,ISNUMBER(SEARCH(H106,impact_factors!$B$1:$B$3000)),0)),IF(H106="XX",0,"X"))</f>
        <v>3.0070000000000001</v>
      </c>
      <c r="L106">
        <v>188</v>
      </c>
      <c r="M106" t="s">
        <v>85</v>
      </c>
      <c r="N106" t="s">
        <v>85</v>
      </c>
      <c r="O106" t="s">
        <v>85</v>
      </c>
      <c r="P106" t="s">
        <v>160</v>
      </c>
      <c r="Q106" t="s">
        <v>160</v>
      </c>
      <c r="R106" t="s">
        <v>160</v>
      </c>
      <c r="S106" s="24">
        <v>3</v>
      </c>
    </row>
    <row r="107" spans="1:19" x14ac:dyDescent="0.25">
      <c r="A107">
        <v>106</v>
      </c>
      <c r="B107" t="s">
        <v>4209</v>
      </c>
      <c r="C107" t="s">
        <v>4210</v>
      </c>
      <c r="D107">
        <v>2004</v>
      </c>
      <c r="E107" t="s">
        <v>4211</v>
      </c>
      <c r="F107" t="s">
        <v>4212</v>
      </c>
      <c r="G107" t="s">
        <v>85</v>
      </c>
      <c r="H107" t="s">
        <v>4142</v>
      </c>
      <c r="I107" t="b">
        <v>1</v>
      </c>
      <c r="J107">
        <f t="shared" si="4"/>
        <v>25</v>
      </c>
      <c r="K107" cm="1">
        <f t="array" ref="K107">IFERROR(INDEX(impact_factors!$C$1:$C$3000,MATCH(TRUE,ISNUMBER(SEARCH(H107,impact_factors!$B$1:$B$3000)),0)),IF(H107="XX",0,"X"))</f>
        <v>2.3879999999999999</v>
      </c>
      <c r="L107">
        <v>93</v>
      </c>
      <c r="M107" t="s">
        <v>85</v>
      </c>
      <c r="N107" t="s">
        <v>85</v>
      </c>
      <c r="O107" t="s">
        <v>85</v>
      </c>
      <c r="P107" t="s">
        <v>160</v>
      </c>
      <c r="Q107" t="s">
        <v>160</v>
      </c>
      <c r="R107" t="s">
        <v>160</v>
      </c>
      <c r="S107" s="24">
        <v>1</v>
      </c>
    </row>
    <row r="108" spans="1:19" x14ac:dyDescent="0.25">
      <c r="A108">
        <v>107</v>
      </c>
      <c r="B108" t="s">
        <v>4221</v>
      </c>
      <c r="C108" t="s">
        <v>4222</v>
      </c>
      <c r="D108">
        <v>2004</v>
      </c>
      <c r="E108" t="s">
        <v>4223</v>
      </c>
      <c r="F108" t="s">
        <v>4224</v>
      </c>
      <c r="G108" t="s">
        <v>85</v>
      </c>
      <c r="H108" t="s">
        <v>3789</v>
      </c>
      <c r="I108" t="b">
        <v>1</v>
      </c>
      <c r="J108">
        <f t="shared" si="4"/>
        <v>25</v>
      </c>
      <c r="K108" cm="1">
        <f t="array" ref="K108">IFERROR(INDEX(impact_factors!$C$1:$C$3000,MATCH(TRUE,ISNUMBER(SEARCH(H108,impact_factors!$B$1:$B$3000)),0)),IF(H108="XX",0,"X"))</f>
        <v>3.0070000000000001</v>
      </c>
      <c r="L108">
        <v>1830</v>
      </c>
      <c r="M108" t="s">
        <v>85</v>
      </c>
      <c r="N108" t="s">
        <v>85</v>
      </c>
      <c r="O108" t="s">
        <v>85</v>
      </c>
      <c r="P108" t="s">
        <v>160</v>
      </c>
      <c r="Q108" t="s">
        <v>160</v>
      </c>
      <c r="R108" t="s">
        <v>160</v>
      </c>
      <c r="S108" s="24">
        <v>2</v>
      </c>
    </row>
    <row r="109" spans="1:19" x14ac:dyDescent="0.25">
      <c r="A109">
        <v>108</v>
      </c>
      <c r="B109" t="s">
        <v>4225</v>
      </c>
      <c r="C109" t="s">
        <v>4226</v>
      </c>
      <c r="D109">
        <v>2005</v>
      </c>
      <c r="E109" t="s">
        <v>4227</v>
      </c>
      <c r="F109" t="s">
        <v>4228</v>
      </c>
      <c r="G109" t="s">
        <v>85</v>
      </c>
      <c r="H109" t="s">
        <v>3989</v>
      </c>
      <c r="I109" t="b">
        <v>1</v>
      </c>
      <c r="J109">
        <f t="shared" si="4"/>
        <v>26</v>
      </c>
      <c r="K109" cm="1">
        <f t="array" ref="K109">IFERROR(INDEX(impact_factors!$C$1:$C$3000,MATCH(TRUE,ISNUMBER(SEARCH(H109,impact_factors!$B$1:$B$3000)),0)),IF(H109="XX",0,"X"))</f>
        <v>0.78100000000000003</v>
      </c>
      <c r="L109">
        <v>345</v>
      </c>
      <c r="M109" t="s">
        <v>85</v>
      </c>
      <c r="N109" t="s">
        <v>85</v>
      </c>
      <c r="O109" t="s">
        <v>85</v>
      </c>
      <c r="P109" t="s">
        <v>160</v>
      </c>
      <c r="Q109" t="s">
        <v>160</v>
      </c>
      <c r="R109" t="s">
        <v>160</v>
      </c>
      <c r="S109" s="24">
        <v>3</v>
      </c>
    </row>
    <row r="110" spans="1:19" x14ac:dyDescent="0.25">
      <c r="A110">
        <v>109</v>
      </c>
      <c r="B110" t="s">
        <v>4229</v>
      </c>
      <c r="C110" t="s">
        <v>4230</v>
      </c>
      <c r="D110">
        <v>2005</v>
      </c>
      <c r="E110" t="s">
        <v>4231</v>
      </c>
      <c r="F110" t="s">
        <v>4232</v>
      </c>
      <c r="G110" t="s">
        <v>85</v>
      </c>
      <c r="H110" t="s">
        <v>3789</v>
      </c>
      <c r="I110" t="b">
        <v>1</v>
      </c>
      <c r="J110">
        <f t="shared" si="4"/>
        <v>26</v>
      </c>
      <c r="K110" cm="1">
        <f t="array" ref="K110">IFERROR(INDEX(impact_factors!$C$1:$C$3000,MATCH(TRUE,ISNUMBER(SEARCH(H110,impact_factors!$B$1:$B$3000)),0)),IF(H110="XX",0,"X"))</f>
        <v>3.0070000000000001</v>
      </c>
      <c r="L110">
        <v>386</v>
      </c>
      <c r="M110" t="s">
        <v>85</v>
      </c>
      <c r="N110" t="s">
        <v>85</v>
      </c>
      <c r="O110" t="s">
        <v>85</v>
      </c>
      <c r="P110" t="s">
        <v>160</v>
      </c>
      <c r="Q110" t="s">
        <v>160</v>
      </c>
      <c r="R110" t="s">
        <v>160</v>
      </c>
      <c r="S110" s="24">
        <v>4</v>
      </c>
    </row>
    <row r="111" spans="1:19" x14ac:dyDescent="0.25">
      <c r="A111">
        <v>110</v>
      </c>
      <c r="B111" t="s">
        <v>4233</v>
      </c>
      <c r="C111" t="s">
        <v>4234</v>
      </c>
      <c r="D111">
        <v>1982</v>
      </c>
      <c r="E111" t="s">
        <v>4235</v>
      </c>
      <c r="F111" t="s">
        <v>4236</v>
      </c>
      <c r="G111" t="s">
        <v>85</v>
      </c>
      <c r="H111" t="s">
        <v>4237</v>
      </c>
      <c r="I111" t="b">
        <v>1</v>
      </c>
      <c r="J111">
        <f t="shared" si="4"/>
        <v>3</v>
      </c>
      <c r="K111" cm="1">
        <f t="array" ref="K111">IFERROR(INDEX(impact_factors!$C$1:$C$3000,MATCH(TRUE,ISNUMBER(SEARCH(H111,impact_factors!$B$1:$B$3000)),0)),IF(H111="XX",0,"X"))</f>
        <v>1.383</v>
      </c>
      <c r="L111">
        <v>55</v>
      </c>
      <c r="M111" t="s">
        <v>85</v>
      </c>
      <c r="N111" t="s">
        <v>85</v>
      </c>
      <c r="O111" t="s">
        <v>85</v>
      </c>
      <c r="P111" t="s">
        <v>160</v>
      </c>
      <c r="Q111" t="s">
        <v>160</v>
      </c>
      <c r="R111" t="s">
        <v>160</v>
      </c>
      <c r="S111" s="24">
        <v>4</v>
      </c>
    </row>
    <row r="112" spans="1:19" x14ac:dyDescent="0.25">
      <c r="A112">
        <v>111</v>
      </c>
      <c r="B112" t="s">
        <v>4238</v>
      </c>
      <c r="C112" t="s">
        <v>4234</v>
      </c>
      <c r="D112">
        <v>1979</v>
      </c>
      <c r="E112" t="s">
        <v>4239</v>
      </c>
      <c r="F112" t="s">
        <v>4240</v>
      </c>
      <c r="G112" t="s">
        <v>85</v>
      </c>
      <c r="H112" t="s">
        <v>4197</v>
      </c>
      <c r="I112" t="b">
        <v>1</v>
      </c>
      <c r="J112">
        <f t="shared" si="4"/>
        <v>0</v>
      </c>
      <c r="K112" cm="1">
        <f t="array" ref="K112">IFERROR(INDEX(impact_factors!$C$1:$C$3000,MATCH(TRUE,ISNUMBER(SEARCH(H112,impact_factors!$B$1:$B$3000)),0)),IF(H112="XX",0,"X"))</f>
        <v>1.02</v>
      </c>
      <c r="L112">
        <v>251</v>
      </c>
      <c r="M112" t="s">
        <v>85</v>
      </c>
      <c r="N112" t="s">
        <v>85</v>
      </c>
      <c r="O112" t="s">
        <v>85</v>
      </c>
      <c r="P112" t="s">
        <v>160</v>
      </c>
      <c r="Q112" t="s">
        <v>160</v>
      </c>
      <c r="R112" t="s">
        <v>160</v>
      </c>
      <c r="S112" s="24">
        <v>3</v>
      </c>
    </row>
    <row r="113" spans="1:19" x14ac:dyDescent="0.25">
      <c r="A113">
        <v>112</v>
      </c>
      <c r="B113" t="s">
        <v>4241</v>
      </c>
      <c r="C113" t="s">
        <v>4242</v>
      </c>
      <c r="D113">
        <v>1997</v>
      </c>
      <c r="E113" t="s">
        <v>4243</v>
      </c>
      <c r="F113" t="s">
        <v>4244</v>
      </c>
      <c r="G113" t="s">
        <v>85</v>
      </c>
      <c r="H113" t="s">
        <v>4245</v>
      </c>
      <c r="I113" t="b">
        <v>1</v>
      </c>
      <c r="J113">
        <f t="shared" si="4"/>
        <v>18</v>
      </c>
      <c r="K113" cm="1">
        <f t="array" ref="K113">IFERROR(INDEX(impact_factors!$C$1:$C$3000,MATCH(TRUE,ISNUMBER(SEARCH(H113,impact_factors!$B$1:$B$3000)),0)),IF(H113="XX",0,"X"))</f>
        <v>2.4889999999999999</v>
      </c>
      <c r="L113">
        <v>9699</v>
      </c>
      <c r="M113" t="s">
        <v>85</v>
      </c>
      <c r="N113" t="s">
        <v>85</v>
      </c>
      <c r="O113" t="s">
        <v>85</v>
      </c>
      <c r="P113" t="s">
        <v>160</v>
      </c>
      <c r="Q113" t="s">
        <v>160</v>
      </c>
      <c r="R113" t="s">
        <v>160</v>
      </c>
      <c r="S113" s="24">
        <v>4</v>
      </c>
    </row>
    <row r="114" spans="1:19" x14ac:dyDescent="0.25">
      <c r="A114">
        <v>113</v>
      </c>
      <c r="B114" t="s">
        <v>4246</v>
      </c>
      <c r="C114" t="s">
        <v>4247</v>
      </c>
      <c r="D114">
        <v>2014</v>
      </c>
      <c r="E114" t="s">
        <v>4248</v>
      </c>
      <c r="F114" t="s">
        <v>4249</v>
      </c>
      <c r="G114" t="s">
        <v>85</v>
      </c>
      <c r="H114" t="s">
        <v>4003</v>
      </c>
      <c r="I114" t="b">
        <v>1</v>
      </c>
      <c r="J114">
        <f t="shared" si="4"/>
        <v>35</v>
      </c>
      <c r="K114" cm="1">
        <f t="array" ref="K114">IFERROR(INDEX(impact_factors!$C$1:$C$3000,MATCH(TRUE,ISNUMBER(SEARCH(H114,impact_factors!$B$1:$B$3000)),0)),IF(H114="XX",0,"X"))</f>
        <v>3.879</v>
      </c>
      <c r="L114">
        <v>264</v>
      </c>
      <c r="M114" t="s">
        <v>85</v>
      </c>
      <c r="N114" t="s">
        <v>85</v>
      </c>
      <c r="O114" t="s">
        <v>85</v>
      </c>
      <c r="P114" t="s">
        <v>160</v>
      </c>
      <c r="Q114" t="s">
        <v>160</v>
      </c>
      <c r="R114" t="s">
        <v>160</v>
      </c>
      <c r="S114" s="24">
        <v>4</v>
      </c>
    </row>
    <row r="115" spans="1:19" x14ac:dyDescent="0.25">
      <c r="A115">
        <v>114</v>
      </c>
      <c r="B115" t="s">
        <v>4250</v>
      </c>
      <c r="C115" t="s">
        <v>4251</v>
      </c>
      <c r="D115">
        <v>2001</v>
      </c>
      <c r="E115" t="s">
        <v>4252</v>
      </c>
      <c r="F115" t="s">
        <v>4253</v>
      </c>
      <c r="G115" t="s">
        <v>85</v>
      </c>
      <c r="H115" t="s">
        <v>3789</v>
      </c>
      <c r="I115" t="b">
        <v>1</v>
      </c>
      <c r="J115">
        <f t="shared" si="4"/>
        <v>22</v>
      </c>
      <c r="K115" cm="1">
        <f t="array" ref="K115">IFERROR(INDEX(impact_factors!$C$1:$C$3000,MATCH(TRUE,ISNUMBER(SEARCH(H115,impact_factors!$B$1:$B$3000)),0)),IF(H115="XX",0,"X"))</f>
        <v>3.0070000000000001</v>
      </c>
      <c r="L115">
        <v>261</v>
      </c>
      <c r="M115" t="s">
        <v>85</v>
      </c>
      <c r="N115" t="s">
        <v>85</v>
      </c>
      <c r="O115" t="s">
        <v>85</v>
      </c>
      <c r="P115" t="s">
        <v>160</v>
      </c>
      <c r="Q115" t="s">
        <v>160</v>
      </c>
      <c r="R115" t="s">
        <v>160</v>
      </c>
      <c r="S115" s="24">
        <v>1</v>
      </c>
    </row>
    <row r="116" spans="1:19" x14ac:dyDescent="0.25">
      <c r="A116">
        <v>115</v>
      </c>
      <c r="B116" t="s">
        <v>4254</v>
      </c>
      <c r="C116" t="s">
        <v>4255</v>
      </c>
      <c r="D116">
        <v>1999</v>
      </c>
      <c r="E116" t="s">
        <v>4256</v>
      </c>
      <c r="F116" t="s">
        <v>4257</v>
      </c>
      <c r="G116" t="s">
        <v>85</v>
      </c>
      <c r="H116" t="s">
        <v>4245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160</v>
      </c>
      <c r="Q116" t="s">
        <v>160</v>
      </c>
      <c r="R116" t="s">
        <v>160</v>
      </c>
      <c r="S116" s="24">
        <v>2</v>
      </c>
    </row>
  </sheetData>
  <conditionalFormatting sqref="F1:F53 F55">
    <cfRule type="containsBlanks" dxfId="604" priority="610">
      <formula>LEN(TRIM(F1))=0</formula>
    </cfRule>
  </conditionalFormatting>
  <conditionalFormatting sqref="P2:R53 P55:R55">
    <cfRule type="containsText" dxfId="603" priority="607" operator="containsText" text="PRIMARY STUDY">
      <formula>NOT(ISERROR(SEARCH("PRIMARY STUDY",P2)))</formula>
    </cfRule>
    <cfRule type="notContainsText" dxfId="602" priority="608" operator="notContains" text="YES">
      <formula>ISERROR(SEARCH("YES",P2))</formula>
    </cfRule>
    <cfRule type="containsText" dxfId="601" priority="609" operator="containsText" text="YES">
      <formula>NOT(ISERROR(SEARCH("YES",P2)))</formula>
    </cfRule>
  </conditionalFormatting>
  <conditionalFormatting sqref="S2:S53 S55">
    <cfRule type="containsBlanks" dxfId="600" priority="611">
      <formula>LEN(TRIM(S2))=0</formula>
    </cfRule>
  </conditionalFormatting>
  <conditionalFormatting sqref="S2:S53 S55">
    <cfRule type="cellIs" dxfId="599" priority="605" operator="between">
      <formula>1</formula>
      <formula>4</formula>
    </cfRule>
    <cfRule type="containsText" dxfId="598" priority="606" operator="containsText" text="X">
      <formula>NOT(ISERROR(SEARCH("X",S2)))</formula>
    </cfRule>
  </conditionalFormatting>
  <conditionalFormatting sqref="F56">
    <cfRule type="containsBlanks" dxfId="597" priority="602">
      <formula>LEN(TRIM(F56))=0</formula>
    </cfRule>
  </conditionalFormatting>
  <conditionalFormatting sqref="P56:R56">
    <cfRule type="containsText" dxfId="596" priority="599" operator="containsText" text="PRIMARY STUDY">
      <formula>NOT(ISERROR(SEARCH("PRIMARY STUDY",P56)))</formula>
    </cfRule>
    <cfRule type="notContainsText" dxfId="595" priority="600" operator="notContains" text="YES">
      <formula>ISERROR(SEARCH("YES",P56))</formula>
    </cfRule>
    <cfRule type="containsText" dxfId="594" priority="601" operator="containsText" text="YES">
      <formula>NOT(ISERROR(SEARCH("YES",P56)))</formula>
    </cfRule>
  </conditionalFormatting>
  <conditionalFormatting sqref="B56">
    <cfRule type="duplicateValues" dxfId="593" priority="596"/>
  </conditionalFormatting>
  <conditionalFormatting sqref="S56">
    <cfRule type="containsBlanks" dxfId="592" priority="603">
      <formula>LEN(TRIM(S56))=0</formula>
    </cfRule>
  </conditionalFormatting>
  <conditionalFormatting sqref="S56">
    <cfRule type="cellIs" dxfId="591" priority="597" operator="between">
      <formula>1</formula>
      <formula>4</formula>
    </cfRule>
    <cfRule type="containsText" dxfId="590" priority="598" operator="containsText" text="X">
      <formula>NOT(ISERROR(SEARCH("X",S56)))</formula>
    </cfRule>
  </conditionalFormatting>
  <conditionalFormatting sqref="F57">
    <cfRule type="containsBlanks" dxfId="589" priority="594">
      <formula>LEN(TRIM(F57))=0</formula>
    </cfRule>
  </conditionalFormatting>
  <conditionalFormatting sqref="P57:R57">
    <cfRule type="containsText" dxfId="588" priority="591" operator="containsText" text="PRIMARY STUDY">
      <formula>NOT(ISERROR(SEARCH("PRIMARY STUDY",P57)))</formula>
    </cfRule>
    <cfRule type="notContainsText" dxfId="587" priority="592" operator="notContains" text="YES">
      <formula>ISERROR(SEARCH("YES",P57))</formula>
    </cfRule>
    <cfRule type="containsText" dxfId="586" priority="593" operator="containsText" text="YES">
      <formula>NOT(ISERROR(SEARCH("YES",P57)))</formula>
    </cfRule>
  </conditionalFormatting>
  <conditionalFormatting sqref="B57">
    <cfRule type="duplicateValues" dxfId="585" priority="588"/>
  </conditionalFormatting>
  <conditionalFormatting sqref="S57">
    <cfRule type="containsBlanks" dxfId="584" priority="595">
      <formula>LEN(TRIM(S57))=0</formula>
    </cfRule>
  </conditionalFormatting>
  <conditionalFormatting sqref="S57">
    <cfRule type="cellIs" dxfId="583" priority="589" operator="between">
      <formula>1</formula>
      <formula>4</formula>
    </cfRule>
    <cfRule type="containsText" dxfId="582" priority="590" operator="containsText" text="X">
      <formula>NOT(ISERROR(SEARCH("X",S57)))</formula>
    </cfRule>
  </conditionalFormatting>
  <conditionalFormatting sqref="F58">
    <cfRule type="containsBlanks" dxfId="581" priority="587">
      <formula>LEN(TRIM(F58))=0</formula>
    </cfRule>
  </conditionalFormatting>
  <conditionalFormatting sqref="B58">
    <cfRule type="duplicateValues" dxfId="580" priority="586"/>
  </conditionalFormatting>
  <conditionalFormatting sqref="P58:R58">
    <cfRule type="containsText" dxfId="579" priority="582" operator="containsText" text="PRIMARY STUDY">
      <formula>NOT(ISERROR(SEARCH("PRIMARY STUDY",P58)))</formula>
    </cfRule>
    <cfRule type="notContainsText" dxfId="578" priority="583" operator="notContains" text="YES">
      <formula>ISERROR(SEARCH("YES",P58))</formula>
    </cfRule>
    <cfRule type="containsText" dxfId="577" priority="584" operator="containsText" text="YES">
      <formula>NOT(ISERROR(SEARCH("YES",P58)))</formula>
    </cfRule>
  </conditionalFormatting>
  <conditionalFormatting sqref="S58">
    <cfRule type="containsBlanks" dxfId="576" priority="585">
      <formula>LEN(TRIM(S58))=0</formula>
    </cfRule>
  </conditionalFormatting>
  <conditionalFormatting sqref="S58">
    <cfRule type="cellIs" dxfId="575" priority="580" operator="between">
      <formula>1</formula>
      <formula>4</formula>
    </cfRule>
    <cfRule type="containsText" dxfId="574" priority="581" operator="containsText" text="X">
      <formula>NOT(ISERROR(SEARCH("X",S58)))</formula>
    </cfRule>
  </conditionalFormatting>
  <conditionalFormatting sqref="F59">
    <cfRule type="containsBlanks" dxfId="573" priority="579">
      <formula>LEN(TRIM(F59))=0</formula>
    </cfRule>
  </conditionalFormatting>
  <conditionalFormatting sqref="B59">
    <cfRule type="duplicateValues" dxfId="572" priority="578"/>
  </conditionalFormatting>
  <conditionalFormatting sqref="P59:R59">
    <cfRule type="containsText" dxfId="571" priority="574" operator="containsText" text="PRIMARY STUDY">
      <formula>NOT(ISERROR(SEARCH("PRIMARY STUDY",P59)))</formula>
    </cfRule>
    <cfRule type="notContainsText" dxfId="570" priority="575" operator="notContains" text="YES">
      <formula>ISERROR(SEARCH("YES",P59))</formula>
    </cfRule>
    <cfRule type="containsText" dxfId="569" priority="576" operator="containsText" text="YES">
      <formula>NOT(ISERROR(SEARCH("YES",P59)))</formula>
    </cfRule>
  </conditionalFormatting>
  <conditionalFormatting sqref="S59">
    <cfRule type="containsBlanks" dxfId="568" priority="577">
      <formula>LEN(TRIM(S59))=0</formula>
    </cfRule>
  </conditionalFormatting>
  <conditionalFormatting sqref="S59">
    <cfRule type="cellIs" dxfId="567" priority="572" operator="between">
      <formula>1</formula>
      <formula>4</formula>
    </cfRule>
    <cfRule type="containsText" dxfId="566" priority="573" operator="containsText" text="X">
      <formula>NOT(ISERROR(SEARCH("X",S59)))</formula>
    </cfRule>
  </conditionalFormatting>
  <conditionalFormatting sqref="F60">
    <cfRule type="containsBlanks" dxfId="565" priority="571">
      <formula>LEN(TRIM(F60))=0</formula>
    </cfRule>
  </conditionalFormatting>
  <conditionalFormatting sqref="B60">
    <cfRule type="duplicateValues" dxfId="564" priority="570"/>
  </conditionalFormatting>
  <conditionalFormatting sqref="P60:R60">
    <cfRule type="containsText" dxfId="563" priority="566" operator="containsText" text="PRIMARY STUDY">
      <formula>NOT(ISERROR(SEARCH("PRIMARY STUDY",P60)))</formula>
    </cfRule>
    <cfRule type="notContainsText" dxfId="562" priority="567" operator="notContains" text="YES">
      <formula>ISERROR(SEARCH("YES",P60))</formula>
    </cfRule>
    <cfRule type="containsText" dxfId="561" priority="568" operator="containsText" text="YES">
      <formula>NOT(ISERROR(SEARCH("YES",P60)))</formula>
    </cfRule>
  </conditionalFormatting>
  <conditionalFormatting sqref="S60">
    <cfRule type="containsBlanks" dxfId="560" priority="569">
      <formula>LEN(TRIM(S60))=0</formula>
    </cfRule>
  </conditionalFormatting>
  <conditionalFormatting sqref="S60">
    <cfRule type="cellIs" dxfId="559" priority="564" operator="between">
      <formula>1</formula>
      <formula>4</formula>
    </cfRule>
    <cfRule type="containsText" dxfId="558" priority="565" operator="containsText" text="X">
      <formula>NOT(ISERROR(SEARCH("X",S60)))</formula>
    </cfRule>
  </conditionalFormatting>
  <conditionalFormatting sqref="F61">
    <cfRule type="containsBlanks" dxfId="557" priority="563">
      <formula>LEN(TRIM(F61))=0</formula>
    </cfRule>
  </conditionalFormatting>
  <conditionalFormatting sqref="B61">
    <cfRule type="duplicateValues" dxfId="556" priority="562"/>
  </conditionalFormatting>
  <conditionalFormatting sqref="P61:R61">
    <cfRule type="containsText" dxfId="555" priority="558" operator="containsText" text="PRIMARY STUDY">
      <formula>NOT(ISERROR(SEARCH("PRIMARY STUDY",P61)))</formula>
    </cfRule>
    <cfRule type="notContainsText" dxfId="554" priority="559" operator="notContains" text="YES">
      <formula>ISERROR(SEARCH("YES",P61))</formula>
    </cfRule>
    <cfRule type="containsText" dxfId="553" priority="560" operator="containsText" text="YES">
      <formula>NOT(ISERROR(SEARCH("YES",P61)))</formula>
    </cfRule>
  </conditionalFormatting>
  <conditionalFormatting sqref="S61">
    <cfRule type="containsBlanks" dxfId="552" priority="561">
      <formula>LEN(TRIM(S61))=0</formula>
    </cfRule>
  </conditionalFormatting>
  <conditionalFormatting sqref="S61">
    <cfRule type="cellIs" dxfId="551" priority="556" operator="between">
      <formula>1</formula>
      <formula>4</formula>
    </cfRule>
    <cfRule type="containsText" dxfId="550" priority="557" operator="containsText" text="X">
      <formula>NOT(ISERROR(SEARCH("X",S61)))</formula>
    </cfRule>
  </conditionalFormatting>
  <conditionalFormatting sqref="B15:B53 B1:B13 B55">
    <cfRule type="duplicateValues" dxfId="549" priority="650"/>
  </conditionalFormatting>
  <conditionalFormatting sqref="F62">
    <cfRule type="containsBlanks" dxfId="548" priority="555">
      <formula>LEN(TRIM(F62))=0</formula>
    </cfRule>
  </conditionalFormatting>
  <conditionalFormatting sqref="B62">
    <cfRule type="duplicateValues" dxfId="547" priority="554"/>
  </conditionalFormatting>
  <conditionalFormatting sqref="P62:R62">
    <cfRule type="containsText" dxfId="546" priority="550" operator="containsText" text="PRIMARY STUDY">
      <formula>NOT(ISERROR(SEARCH("PRIMARY STUDY",P62)))</formula>
    </cfRule>
    <cfRule type="notContainsText" dxfId="545" priority="551" operator="notContains" text="YES">
      <formula>ISERROR(SEARCH("YES",P62))</formula>
    </cfRule>
    <cfRule type="containsText" dxfId="544" priority="552" operator="containsText" text="YES">
      <formula>NOT(ISERROR(SEARCH("YES",P62)))</formula>
    </cfRule>
  </conditionalFormatting>
  <conditionalFormatting sqref="S62">
    <cfRule type="containsBlanks" dxfId="543" priority="553">
      <formula>LEN(TRIM(S62))=0</formula>
    </cfRule>
  </conditionalFormatting>
  <conditionalFormatting sqref="S62">
    <cfRule type="cellIs" dxfId="542" priority="548" operator="between">
      <formula>1</formula>
      <formula>4</formula>
    </cfRule>
    <cfRule type="containsText" dxfId="541" priority="549" operator="containsText" text="X">
      <formula>NOT(ISERROR(SEARCH("X",S62)))</formula>
    </cfRule>
  </conditionalFormatting>
  <conditionalFormatting sqref="F63">
    <cfRule type="containsBlanks" dxfId="540" priority="547">
      <formula>LEN(TRIM(F63))=0</formula>
    </cfRule>
  </conditionalFormatting>
  <conditionalFormatting sqref="B63">
    <cfRule type="duplicateValues" dxfId="539" priority="546"/>
  </conditionalFormatting>
  <conditionalFormatting sqref="P63:R63">
    <cfRule type="containsText" dxfId="538" priority="542" operator="containsText" text="PRIMARY STUDY">
      <formula>NOT(ISERROR(SEARCH("PRIMARY STUDY",P63)))</formula>
    </cfRule>
    <cfRule type="notContainsText" dxfId="537" priority="543" operator="notContains" text="YES">
      <formula>ISERROR(SEARCH("YES",P63))</formula>
    </cfRule>
    <cfRule type="containsText" dxfId="536" priority="544" operator="containsText" text="YES">
      <formula>NOT(ISERROR(SEARCH("YES",P63)))</formula>
    </cfRule>
  </conditionalFormatting>
  <conditionalFormatting sqref="S63">
    <cfRule type="containsBlanks" dxfId="535" priority="545">
      <formula>LEN(TRIM(S63))=0</formula>
    </cfRule>
  </conditionalFormatting>
  <conditionalFormatting sqref="S63">
    <cfRule type="cellIs" dxfId="534" priority="540" operator="between">
      <formula>1</formula>
      <formula>4</formula>
    </cfRule>
    <cfRule type="containsText" dxfId="533" priority="541" operator="containsText" text="X">
      <formula>NOT(ISERROR(SEARCH("X",S63)))</formula>
    </cfRule>
  </conditionalFormatting>
  <conditionalFormatting sqref="F65">
    <cfRule type="containsBlanks" dxfId="532" priority="515">
      <formula>LEN(TRIM(F65))=0</formula>
    </cfRule>
  </conditionalFormatting>
  <conditionalFormatting sqref="F65">
    <cfRule type="containsBlanks" dxfId="531" priority="531">
      <formula>LEN(TRIM(F65))=0</formula>
    </cfRule>
  </conditionalFormatting>
  <conditionalFormatting sqref="B65">
    <cfRule type="duplicateValues" dxfId="530" priority="530"/>
  </conditionalFormatting>
  <conditionalFormatting sqref="P65:R65">
    <cfRule type="containsText" dxfId="529" priority="526" operator="containsText" text="PRIMARY STUDY">
      <formula>NOT(ISERROR(SEARCH("PRIMARY STUDY",P65)))</formula>
    </cfRule>
    <cfRule type="notContainsText" dxfId="528" priority="527" operator="notContains" text="YES">
      <formula>ISERROR(SEARCH("YES",P65))</formula>
    </cfRule>
    <cfRule type="containsText" dxfId="527" priority="528" operator="containsText" text="YES">
      <formula>NOT(ISERROR(SEARCH("YES",P65)))</formula>
    </cfRule>
  </conditionalFormatting>
  <conditionalFormatting sqref="S65">
    <cfRule type="containsBlanks" dxfId="526" priority="529">
      <formula>LEN(TRIM(S65))=0</formula>
    </cfRule>
  </conditionalFormatting>
  <conditionalFormatting sqref="S65">
    <cfRule type="cellIs" dxfId="525" priority="524" operator="between">
      <formula>1</formula>
      <formula>4</formula>
    </cfRule>
    <cfRule type="containsText" dxfId="524" priority="525" operator="containsText" text="X">
      <formula>NOT(ISERROR(SEARCH("X",S65)))</formula>
    </cfRule>
  </conditionalFormatting>
  <conditionalFormatting sqref="F66">
    <cfRule type="containsBlanks" dxfId="523" priority="523">
      <formula>LEN(TRIM(F66))=0</formula>
    </cfRule>
  </conditionalFormatting>
  <conditionalFormatting sqref="B66">
    <cfRule type="duplicateValues" dxfId="522" priority="522"/>
  </conditionalFormatting>
  <conditionalFormatting sqref="P66:R66">
    <cfRule type="containsText" dxfId="521" priority="518" operator="containsText" text="PRIMARY STUDY">
      <formula>NOT(ISERROR(SEARCH("PRIMARY STUDY",P66)))</formula>
    </cfRule>
    <cfRule type="notContainsText" dxfId="520" priority="519" operator="notContains" text="YES">
      <formula>ISERROR(SEARCH("YES",P66))</formula>
    </cfRule>
    <cfRule type="containsText" dxfId="519" priority="520" operator="containsText" text="YES">
      <formula>NOT(ISERROR(SEARCH("YES",P66)))</formula>
    </cfRule>
  </conditionalFormatting>
  <conditionalFormatting sqref="S66">
    <cfRule type="containsBlanks" dxfId="518" priority="521">
      <formula>LEN(TRIM(S66))=0</formula>
    </cfRule>
  </conditionalFormatting>
  <conditionalFormatting sqref="S66">
    <cfRule type="cellIs" dxfId="517" priority="516" operator="between">
      <formula>1</formula>
      <formula>4</formula>
    </cfRule>
    <cfRule type="containsText" dxfId="516" priority="517" operator="containsText" text="X">
      <formula>NOT(ISERROR(SEARCH("X",S66)))</formula>
    </cfRule>
  </conditionalFormatting>
  <conditionalFormatting sqref="B65">
    <cfRule type="duplicateValues" dxfId="515" priority="514"/>
  </conditionalFormatting>
  <conditionalFormatting sqref="F66">
    <cfRule type="containsBlanks" dxfId="514" priority="513">
      <formula>LEN(TRIM(F66))=0</formula>
    </cfRule>
  </conditionalFormatting>
  <conditionalFormatting sqref="B66">
    <cfRule type="duplicateValues" dxfId="513" priority="512"/>
  </conditionalFormatting>
  <conditionalFormatting sqref="F67">
    <cfRule type="containsBlanks" dxfId="512" priority="511">
      <formula>LEN(TRIM(F67))=0</formula>
    </cfRule>
  </conditionalFormatting>
  <conditionalFormatting sqref="B67">
    <cfRule type="duplicateValues" dxfId="511" priority="510"/>
  </conditionalFormatting>
  <conditionalFormatting sqref="P65:R65">
    <cfRule type="containsText" dxfId="510" priority="506" operator="containsText" text="PRIMARY STUDY">
      <formula>NOT(ISERROR(SEARCH("PRIMARY STUDY",P65)))</formula>
    </cfRule>
    <cfRule type="notContainsText" dxfId="509" priority="507" operator="notContains" text="YES">
      <formula>ISERROR(SEARCH("YES",P65))</formula>
    </cfRule>
    <cfRule type="containsText" dxfId="508" priority="508" operator="containsText" text="YES">
      <formula>NOT(ISERROR(SEARCH("YES",P65)))</formula>
    </cfRule>
  </conditionalFormatting>
  <conditionalFormatting sqref="S65">
    <cfRule type="containsBlanks" dxfId="507" priority="509">
      <formula>LEN(TRIM(S65))=0</formula>
    </cfRule>
  </conditionalFormatting>
  <conditionalFormatting sqref="S65">
    <cfRule type="cellIs" dxfId="506" priority="504" operator="between">
      <formula>1</formula>
      <formula>4</formula>
    </cfRule>
    <cfRule type="containsText" dxfId="505" priority="505" operator="containsText" text="X">
      <formula>NOT(ISERROR(SEARCH("X",S65)))</formula>
    </cfRule>
  </conditionalFormatting>
  <conditionalFormatting sqref="P66:R66">
    <cfRule type="containsText" dxfId="504" priority="500" operator="containsText" text="PRIMARY STUDY">
      <formula>NOT(ISERROR(SEARCH("PRIMARY STUDY",P66)))</formula>
    </cfRule>
    <cfRule type="notContainsText" dxfId="503" priority="501" operator="notContains" text="YES">
      <formula>ISERROR(SEARCH("YES",P66))</formula>
    </cfRule>
    <cfRule type="containsText" dxfId="502" priority="502" operator="containsText" text="YES">
      <formula>NOT(ISERROR(SEARCH("YES",P66)))</formula>
    </cfRule>
  </conditionalFormatting>
  <conditionalFormatting sqref="S66">
    <cfRule type="containsBlanks" dxfId="501" priority="503">
      <formula>LEN(TRIM(S66))=0</formula>
    </cfRule>
  </conditionalFormatting>
  <conditionalFormatting sqref="S66">
    <cfRule type="cellIs" dxfId="500" priority="498" operator="between">
      <formula>1</formula>
      <formula>4</formula>
    </cfRule>
    <cfRule type="containsText" dxfId="499" priority="499" operator="containsText" text="X">
      <formula>NOT(ISERROR(SEARCH("X",S66)))</formula>
    </cfRule>
  </conditionalFormatting>
  <conditionalFormatting sqref="P67:R67">
    <cfRule type="containsText" dxfId="498" priority="494" operator="containsText" text="PRIMARY STUDY">
      <formula>NOT(ISERROR(SEARCH("PRIMARY STUDY",P67)))</formula>
    </cfRule>
    <cfRule type="notContainsText" dxfId="497" priority="495" operator="notContains" text="YES">
      <formula>ISERROR(SEARCH("YES",P67))</formula>
    </cfRule>
    <cfRule type="containsText" dxfId="496" priority="496" operator="containsText" text="YES">
      <formula>NOT(ISERROR(SEARCH("YES",P67)))</formula>
    </cfRule>
  </conditionalFormatting>
  <conditionalFormatting sqref="S67">
    <cfRule type="containsBlanks" dxfId="495" priority="497">
      <formula>LEN(TRIM(S67))=0</formula>
    </cfRule>
  </conditionalFormatting>
  <conditionalFormatting sqref="S67">
    <cfRule type="cellIs" dxfId="494" priority="492" operator="between">
      <formula>1</formula>
      <formula>4</formula>
    </cfRule>
    <cfRule type="containsText" dxfId="493" priority="493" operator="containsText" text="X">
      <formula>NOT(ISERROR(SEARCH("X",S67)))</formula>
    </cfRule>
  </conditionalFormatting>
  <conditionalFormatting sqref="F64">
    <cfRule type="containsBlanks" dxfId="492" priority="491">
      <formula>LEN(TRIM(F64))=0</formula>
    </cfRule>
  </conditionalFormatting>
  <conditionalFormatting sqref="B64">
    <cfRule type="duplicateValues" dxfId="491" priority="490"/>
  </conditionalFormatting>
  <conditionalFormatting sqref="P64:R64">
    <cfRule type="containsText" dxfId="490" priority="486" operator="containsText" text="PRIMARY STUDY">
      <formula>NOT(ISERROR(SEARCH("PRIMARY STUDY",P64)))</formula>
    </cfRule>
    <cfRule type="notContainsText" dxfId="489" priority="487" operator="notContains" text="YES">
      <formula>ISERROR(SEARCH("YES",P64))</formula>
    </cfRule>
    <cfRule type="containsText" dxfId="488" priority="488" operator="containsText" text="YES">
      <formula>NOT(ISERROR(SEARCH("YES",P64)))</formula>
    </cfRule>
  </conditionalFormatting>
  <conditionalFormatting sqref="S64">
    <cfRule type="containsBlanks" dxfId="487" priority="489">
      <formula>LEN(TRIM(S64))=0</formula>
    </cfRule>
  </conditionalFormatting>
  <conditionalFormatting sqref="S64">
    <cfRule type="cellIs" dxfId="486" priority="484" operator="between">
      <formula>1</formula>
      <formula>4</formula>
    </cfRule>
    <cfRule type="containsText" dxfId="485" priority="485" operator="containsText" text="X">
      <formula>NOT(ISERROR(SEARCH("X",S64)))</formula>
    </cfRule>
  </conditionalFormatting>
  <conditionalFormatting sqref="F68">
    <cfRule type="containsBlanks" dxfId="484" priority="483">
      <formula>LEN(TRIM(F68))=0</formula>
    </cfRule>
  </conditionalFormatting>
  <conditionalFormatting sqref="B68">
    <cfRule type="duplicateValues" dxfId="483" priority="482"/>
  </conditionalFormatting>
  <conditionalFormatting sqref="P68:R68">
    <cfRule type="containsText" dxfId="482" priority="478" operator="containsText" text="PRIMARY STUDY">
      <formula>NOT(ISERROR(SEARCH("PRIMARY STUDY",P68)))</formula>
    </cfRule>
    <cfRule type="notContainsText" dxfId="481" priority="479" operator="notContains" text="YES">
      <formula>ISERROR(SEARCH("YES",P68))</formula>
    </cfRule>
    <cfRule type="containsText" dxfId="480" priority="480" operator="containsText" text="YES">
      <formula>NOT(ISERROR(SEARCH("YES",P68)))</formula>
    </cfRule>
  </conditionalFormatting>
  <conditionalFormatting sqref="S68">
    <cfRule type="containsBlanks" dxfId="479" priority="481">
      <formula>LEN(TRIM(S68))=0</formula>
    </cfRule>
  </conditionalFormatting>
  <conditionalFormatting sqref="S68">
    <cfRule type="cellIs" dxfId="478" priority="476" operator="between">
      <formula>1</formula>
      <formula>4</formula>
    </cfRule>
    <cfRule type="containsText" dxfId="477" priority="477" operator="containsText" text="X">
      <formula>NOT(ISERROR(SEARCH("X",S68)))</formula>
    </cfRule>
  </conditionalFormatting>
  <conditionalFormatting sqref="F69">
    <cfRule type="containsBlanks" dxfId="476" priority="475">
      <formula>LEN(TRIM(F69))=0</formula>
    </cfRule>
  </conditionalFormatting>
  <conditionalFormatting sqref="B69">
    <cfRule type="duplicateValues" dxfId="475" priority="474"/>
  </conditionalFormatting>
  <conditionalFormatting sqref="P69:R69">
    <cfRule type="containsText" dxfId="474" priority="470" operator="containsText" text="PRIMARY STUDY">
      <formula>NOT(ISERROR(SEARCH("PRIMARY STUDY",P69)))</formula>
    </cfRule>
    <cfRule type="notContainsText" dxfId="473" priority="471" operator="notContains" text="YES">
      <formula>ISERROR(SEARCH("YES",P69))</formula>
    </cfRule>
    <cfRule type="containsText" dxfId="472" priority="472" operator="containsText" text="YES">
      <formula>NOT(ISERROR(SEARCH("YES",P69)))</formula>
    </cfRule>
  </conditionalFormatting>
  <conditionalFormatting sqref="S69">
    <cfRule type="containsBlanks" dxfId="471" priority="473">
      <formula>LEN(TRIM(S69))=0</formula>
    </cfRule>
  </conditionalFormatting>
  <conditionalFormatting sqref="S69">
    <cfRule type="cellIs" dxfId="470" priority="468" operator="between">
      <formula>1</formula>
      <formula>4</formula>
    </cfRule>
    <cfRule type="containsText" dxfId="469" priority="469" operator="containsText" text="X">
      <formula>NOT(ISERROR(SEARCH("X",S69)))</formula>
    </cfRule>
  </conditionalFormatting>
  <conditionalFormatting sqref="P70:R70">
    <cfRule type="containsText" dxfId="468" priority="464" operator="containsText" text="PRIMARY STUDY">
      <formula>NOT(ISERROR(SEARCH("PRIMARY STUDY",P70)))</formula>
    </cfRule>
    <cfRule type="notContainsText" dxfId="467" priority="465" operator="notContains" text="YES">
      <formula>ISERROR(SEARCH("YES",P70))</formula>
    </cfRule>
    <cfRule type="containsText" dxfId="466" priority="466" operator="containsText" text="YES">
      <formula>NOT(ISERROR(SEARCH("YES",P70)))</formula>
    </cfRule>
  </conditionalFormatting>
  <conditionalFormatting sqref="S70">
    <cfRule type="containsBlanks" dxfId="465" priority="467">
      <formula>LEN(TRIM(S70))=0</formula>
    </cfRule>
  </conditionalFormatting>
  <conditionalFormatting sqref="S70">
    <cfRule type="cellIs" dxfId="464" priority="462" operator="between">
      <formula>1</formula>
      <formula>4</formula>
    </cfRule>
    <cfRule type="containsText" dxfId="463" priority="463" operator="containsText" text="X">
      <formula>NOT(ISERROR(SEARCH("X",S70)))</formula>
    </cfRule>
  </conditionalFormatting>
  <conditionalFormatting sqref="F70">
    <cfRule type="containsBlanks" dxfId="462" priority="461">
      <formula>LEN(TRIM(F70))=0</formula>
    </cfRule>
  </conditionalFormatting>
  <conditionalFormatting sqref="B70">
    <cfRule type="duplicateValues" dxfId="461" priority="460"/>
  </conditionalFormatting>
  <conditionalFormatting sqref="P54:R54">
    <cfRule type="containsText" dxfId="460" priority="454" operator="containsText" text="PRIMARY STUDY">
      <formula>NOT(ISERROR(SEARCH("PRIMARY STUDY",P54)))</formula>
    </cfRule>
    <cfRule type="notContainsText" dxfId="459" priority="455" operator="notContains" text="YES">
      <formula>ISERROR(SEARCH("YES",P54))</formula>
    </cfRule>
    <cfRule type="containsText" dxfId="458" priority="456" operator="containsText" text="YES">
      <formula>NOT(ISERROR(SEARCH("YES",P54)))</formula>
    </cfRule>
  </conditionalFormatting>
  <conditionalFormatting sqref="S54">
    <cfRule type="containsBlanks" dxfId="457" priority="457">
      <formula>LEN(TRIM(S54))=0</formula>
    </cfRule>
  </conditionalFormatting>
  <conditionalFormatting sqref="S54">
    <cfRule type="cellIs" dxfId="456" priority="452" operator="between">
      <formula>1</formula>
      <formula>4</formula>
    </cfRule>
    <cfRule type="containsText" dxfId="455" priority="453" operator="containsText" text="X">
      <formula>NOT(ISERROR(SEARCH("X",S54)))</formula>
    </cfRule>
  </conditionalFormatting>
  <conditionalFormatting sqref="F54">
    <cfRule type="containsBlanks" dxfId="454" priority="451">
      <formula>LEN(TRIM(F54))=0</formula>
    </cfRule>
  </conditionalFormatting>
  <conditionalFormatting sqref="B54">
    <cfRule type="duplicateValues" dxfId="453" priority="450"/>
  </conditionalFormatting>
  <conditionalFormatting sqref="F71">
    <cfRule type="containsBlanks" dxfId="452" priority="449">
      <formula>LEN(TRIM(F71))=0</formula>
    </cfRule>
  </conditionalFormatting>
  <conditionalFormatting sqref="B71">
    <cfRule type="duplicateValues" dxfId="451" priority="448"/>
  </conditionalFormatting>
  <conditionalFormatting sqref="P71:R71">
    <cfRule type="containsText" dxfId="450" priority="444" operator="containsText" text="PRIMARY STUDY">
      <formula>NOT(ISERROR(SEARCH("PRIMARY STUDY",P71)))</formula>
    </cfRule>
    <cfRule type="notContainsText" dxfId="449" priority="445" operator="notContains" text="YES">
      <formula>ISERROR(SEARCH("YES",P71))</formula>
    </cfRule>
    <cfRule type="containsText" dxfId="448" priority="446" operator="containsText" text="YES">
      <formula>NOT(ISERROR(SEARCH("YES",P71)))</formula>
    </cfRule>
  </conditionalFormatting>
  <conditionalFormatting sqref="S71">
    <cfRule type="containsBlanks" dxfId="447" priority="447">
      <formula>LEN(TRIM(S71))=0</formula>
    </cfRule>
  </conditionalFormatting>
  <conditionalFormatting sqref="S71">
    <cfRule type="cellIs" dxfId="446" priority="442" operator="between">
      <formula>1</formula>
      <formula>4</formula>
    </cfRule>
    <cfRule type="containsText" dxfId="445" priority="443" operator="containsText" text="X">
      <formula>NOT(ISERROR(SEARCH("X",S71)))</formula>
    </cfRule>
  </conditionalFormatting>
  <conditionalFormatting sqref="F72">
    <cfRule type="containsBlanks" dxfId="444" priority="441">
      <formula>LEN(TRIM(F72))=0</formula>
    </cfRule>
  </conditionalFormatting>
  <conditionalFormatting sqref="B72">
    <cfRule type="duplicateValues" dxfId="443" priority="440"/>
  </conditionalFormatting>
  <conditionalFormatting sqref="P72:R72">
    <cfRule type="containsText" dxfId="442" priority="436" operator="containsText" text="PRIMARY STUDY">
      <formula>NOT(ISERROR(SEARCH("PRIMARY STUDY",P72)))</formula>
    </cfRule>
    <cfRule type="notContainsText" dxfId="441" priority="437" operator="notContains" text="YES">
      <formula>ISERROR(SEARCH("YES",P72))</formula>
    </cfRule>
    <cfRule type="containsText" dxfId="440" priority="438" operator="containsText" text="YES">
      <formula>NOT(ISERROR(SEARCH("YES",P72)))</formula>
    </cfRule>
  </conditionalFormatting>
  <conditionalFormatting sqref="S72">
    <cfRule type="containsBlanks" dxfId="439" priority="439">
      <formula>LEN(TRIM(S72))=0</formula>
    </cfRule>
  </conditionalFormatting>
  <conditionalFormatting sqref="S72">
    <cfRule type="cellIs" dxfId="438" priority="434" operator="between">
      <formula>1</formula>
      <formula>4</formula>
    </cfRule>
    <cfRule type="containsText" dxfId="437" priority="435" operator="containsText" text="X">
      <formula>NOT(ISERROR(SEARCH("X",S72)))</formula>
    </cfRule>
  </conditionalFormatting>
  <conditionalFormatting sqref="F73">
    <cfRule type="containsBlanks" dxfId="436" priority="433">
      <formula>LEN(TRIM(F73))=0</formula>
    </cfRule>
  </conditionalFormatting>
  <conditionalFormatting sqref="B73">
    <cfRule type="duplicateValues" dxfId="435" priority="432"/>
  </conditionalFormatting>
  <conditionalFormatting sqref="P73:R73">
    <cfRule type="containsText" dxfId="434" priority="428" operator="containsText" text="PRIMARY STUDY">
      <formula>NOT(ISERROR(SEARCH("PRIMARY STUDY",P73)))</formula>
    </cfRule>
    <cfRule type="notContainsText" dxfId="433" priority="429" operator="notContains" text="YES">
      <formula>ISERROR(SEARCH("YES",P73))</formula>
    </cfRule>
    <cfRule type="containsText" dxfId="432" priority="430" operator="containsText" text="YES">
      <formula>NOT(ISERROR(SEARCH("YES",P73)))</formula>
    </cfRule>
  </conditionalFormatting>
  <conditionalFormatting sqref="S73">
    <cfRule type="containsBlanks" dxfId="431" priority="431">
      <formula>LEN(TRIM(S73))=0</formula>
    </cfRule>
  </conditionalFormatting>
  <conditionalFormatting sqref="S73">
    <cfRule type="cellIs" dxfId="430" priority="426" operator="between">
      <formula>1</formula>
      <formula>4</formula>
    </cfRule>
    <cfRule type="containsText" dxfId="429" priority="427" operator="containsText" text="X">
      <formula>NOT(ISERROR(SEARCH("X",S73)))</formula>
    </cfRule>
  </conditionalFormatting>
  <conditionalFormatting sqref="F74">
    <cfRule type="containsBlanks" dxfId="428" priority="425">
      <formula>LEN(TRIM(F74))=0</formula>
    </cfRule>
  </conditionalFormatting>
  <conditionalFormatting sqref="B74">
    <cfRule type="duplicateValues" dxfId="427" priority="424"/>
  </conditionalFormatting>
  <conditionalFormatting sqref="P74:R74">
    <cfRule type="containsText" dxfId="426" priority="420" operator="containsText" text="PRIMARY STUDY">
      <formula>NOT(ISERROR(SEARCH("PRIMARY STUDY",P74)))</formula>
    </cfRule>
    <cfRule type="notContainsText" dxfId="425" priority="421" operator="notContains" text="YES">
      <formula>ISERROR(SEARCH("YES",P74))</formula>
    </cfRule>
    <cfRule type="containsText" dxfId="424" priority="422" operator="containsText" text="YES">
      <formula>NOT(ISERROR(SEARCH("YES",P74)))</formula>
    </cfRule>
  </conditionalFormatting>
  <conditionalFormatting sqref="S74">
    <cfRule type="containsBlanks" dxfId="423" priority="423">
      <formula>LEN(TRIM(S74))=0</formula>
    </cfRule>
  </conditionalFormatting>
  <conditionalFormatting sqref="S74">
    <cfRule type="cellIs" dxfId="422" priority="418" operator="between">
      <formula>1</formula>
      <formula>4</formula>
    </cfRule>
    <cfRule type="containsText" dxfId="421" priority="419" operator="containsText" text="X">
      <formula>NOT(ISERROR(SEARCH("X",S74)))</formula>
    </cfRule>
  </conditionalFormatting>
  <conditionalFormatting sqref="F75">
    <cfRule type="containsBlanks" dxfId="420" priority="417">
      <formula>LEN(TRIM(F75))=0</formula>
    </cfRule>
  </conditionalFormatting>
  <conditionalFormatting sqref="B75">
    <cfRule type="duplicateValues" dxfId="419" priority="416"/>
  </conditionalFormatting>
  <conditionalFormatting sqref="P75:R75">
    <cfRule type="containsText" dxfId="418" priority="412" operator="containsText" text="PRIMARY STUDY">
      <formula>NOT(ISERROR(SEARCH("PRIMARY STUDY",P75)))</formula>
    </cfRule>
    <cfRule type="notContainsText" dxfId="417" priority="413" operator="notContains" text="YES">
      <formula>ISERROR(SEARCH("YES",P75))</formula>
    </cfRule>
    <cfRule type="containsText" dxfId="416" priority="414" operator="containsText" text="YES">
      <formula>NOT(ISERROR(SEARCH("YES",P75)))</formula>
    </cfRule>
  </conditionalFormatting>
  <conditionalFormatting sqref="S75">
    <cfRule type="containsBlanks" dxfId="415" priority="415">
      <formula>LEN(TRIM(S75))=0</formula>
    </cfRule>
  </conditionalFormatting>
  <conditionalFormatting sqref="S75">
    <cfRule type="cellIs" dxfId="414" priority="410" operator="between">
      <formula>1</formula>
      <formula>4</formula>
    </cfRule>
    <cfRule type="containsText" dxfId="413" priority="411" operator="containsText" text="X">
      <formula>NOT(ISERROR(SEARCH("X",S75)))</formula>
    </cfRule>
  </conditionalFormatting>
  <conditionalFormatting sqref="B76">
    <cfRule type="duplicateValues" dxfId="412" priority="401"/>
  </conditionalFormatting>
  <conditionalFormatting sqref="F76">
    <cfRule type="containsBlanks" dxfId="411" priority="407">
      <formula>LEN(TRIM(F76))=0</formula>
    </cfRule>
  </conditionalFormatting>
  <conditionalFormatting sqref="P76:R76">
    <cfRule type="containsText" dxfId="410" priority="404" operator="containsText" text="PRIMARY STUDY">
      <formula>NOT(ISERROR(SEARCH("PRIMARY STUDY",P76)))</formula>
    </cfRule>
    <cfRule type="notContainsText" dxfId="409" priority="405" operator="notContains" text="YES">
      <formula>ISERROR(SEARCH("YES",P76))</formula>
    </cfRule>
    <cfRule type="containsText" dxfId="408" priority="406" operator="containsText" text="YES">
      <formula>NOT(ISERROR(SEARCH("YES",P76)))</formula>
    </cfRule>
  </conditionalFormatting>
  <conditionalFormatting sqref="S76">
    <cfRule type="containsBlanks" dxfId="407" priority="408">
      <formula>LEN(TRIM(S76))=0</formula>
    </cfRule>
  </conditionalFormatting>
  <conditionalFormatting sqref="S76">
    <cfRule type="cellIs" dxfId="406" priority="402" operator="between">
      <formula>1</formula>
      <formula>4</formula>
    </cfRule>
    <cfRule type="containsText" dxfId="405" priority="403" operator="containsText" text="X">
      <formula>NOT(ISERROR(SEARCH("X",S76)))</formula>
    </cfRule>
  </conditionalFormatting>
  <conditionalFormatting sqref="B77">
    <cfRule type="duplicateValues" dxfId="404" priority="393"/>
  </conditionalFormatting>
  <conditionalFormatting sqref="F77">
    <cfRule type="containsBlanks" dxfId="403" priority="399">
      <formula>LEN(TRIM(F77))=0</formula>
    </cfRule>
  </conditionalFormatting>
  <conditionalFormatting sqref="P77:R77">
    <cfRule type="containsText" dxfId="402" priority="396" operator="containsText" text="PRIMARY STUDY">
      <formula>NOT(ISERROR(SEARCH("PRIMARY STUDY",P77)))</formula>
    </cfRule>
    <cfRule type="notContainsText" dxfId="401" priority="397" operator="notContains" text="YES">
      <formula>ISERROR(SEARCH("YES",P77))</formula>
    </cfRule>
    <cfRule type="containsText" dxfId="400" priority="398" operator="containsText" text="YES">
      <formula>NOT(ISERROR(SEARCH("YES",P77)))</formula>
    </cfRule>
  </conditionalFormatting>
  <conditionalFormatting sqref="S77">
    <cfRule type="containsBlanks" dxfId="399" priority="400">
      <formula>LEN(TRIM(S77))=0</formula>
    </cfRule>
  </conditionalFormatting>
  <conditionalFormatting sqref="S77">
    <cfRule type="cellIs" dxfId="398" priority="394" operator="between">
      <formula>1</formula>
      <formula>4</formula>
    </cfRule>
    <cfRule type="containsText" dxfId="397" priority="395" operator="containsText" text="X">
      <formula>NOT(ISERROR(SEARCH("X",S77)))</formula>
    </cfRule>
  </conditionalFormatting>
  <conditionalFormatting sqref="B78">
    <cfRule type="duplicateValues" dxfId="396" priority="385"/>
  </conditionalFormatting>
  <conditionalFormatting sqref="F78">
    <cfRule type="containsBlanks" dxfId="395" priority="391">
      <formula>LEN(TRIM(F78))=0</formula>
    </cfRule>
  </conditionalFormatting>
  <conditionalFormatting sqref="P78:R78">
    <cfRule type="containsText" dxfId="394" priority="388" operator="containsText" text="PRIMARY STUDY">
      <formula>NOT(ISERROR(SEARCH("PRIMARY STUDY",P78)))</formula>
    </cfRule>
    <cfRule type="notContainsText" dxfId="393" priority="389" operator="notContains" text="YES">
      <formula>ISERROR(SEARCH("YES",P78))</formula>
    </cfRule>
    <cfRule type="containsText" dxfId="392" priority="390" operator="containsText" text="YES">
      <formula>NOT(ISERROR(SEARCH("YES",P78)))</formula>
    </cfRule>
  </conditionalFormatting>
  <conditionalFormatting sqref="S78">
    <cfRule type="containsBlanks" dxfId="391" priority="392">
      <formula>LEN(TRIM(S78))=0</formula>
    </cfRule>
  </conditionalFormatting>
  <conditionalFormatting sqref="S78">
    <cfRule type="cellIs" dxfId="390" priority="386" operator="between">
      <formula>1</formula>
      <formula>4</formula>
    </cfRule>
    <cfRule type="containsText" dxfId="389" priority="387" operator="containsText" text="X">
      <formula>NOT(ISERROR(SEARCH("X",S78)))</formula>
    </cfRule>
  </conditionalFormatting>
  <conditionalFormatting sqref="B79">
    <cfRule type="duplicateValues" dxfId="388" priority="377"/>
  </conditionalFormatting>
  <conditionalFormatting sqref="F79">
    <cfRule type="containsBlanks" dxfId="387" priority="383">
      <formula>LEN(TRIM(F79))=0</formula>
    </cfRule>
  </conditionalFormatting>
  <conditionalFormatting sqref="P79:R79">
    <cfRule type="containsText" dxfId="386" priority="380" operator="containsText" text="PRIMARY STUDY">
      <formula>NOT(ISERROR(SEARCH("PRIMARY STUDY",P79)))</formula>
    </cfRule>
    <cfRule type="notContainsText" dxfId="385" priority="381" operator="notContains" text="YES">
      <formula>ISERROR(SEARCH("YES",P79))</formula>
    </cfRule>
    <cfRule type="containsText" dxfId="384" priority="382" operator="containsText" text="YES">
      <formula>NOT(ISERROR(SEARCH("YES",P79)))</formula>
    </cfRule>
  </conditionalFormatting>
  <conditionalFormatting sqref="S79">
    <cfRule type="containsBlanks" dxfId="383" priority="384">
      <formula>LEN(TRIM(S79))=0</formula>
    </cfRule>
  </conditionalFormatting>
  <conditionalFormatting sqref="S79">
    <cfRule type="cellIs" dxfId="382" priority="378" operator="between">
      <formula>1</formula>
      <formula>4</formula>
    </cfRule>
    <cfRule type="containsText" dxfId="381" priority="379" operator="containsText" text="X">
      <formula>NOT(ISERROR(SEARCH("X",S79)))</formula>
    </cfRule>
  </conditionalFormatting>
  <conditionalFormatting sqref="B80">
    <cfRule type="duplicateValues" dxfId="380" priority="369"/>
  </conditionalFormatting>
  <conditionalFormatting sqref="F80">
    <cfRule type="containsBlanks" dxfId="379" priority="375">
      <formula>LEN(TRIM(F80))=0</formula>
    </cfRule>
  </conditionalFormatting>
  <conditionalFormatting sqref="P80:R80">
    <cfRule type="containsText" dxfId="378" priority="372" operator="containsText" text="PRIMARY STUDY">
      <formula>NOT(ISERROR(SEARCH("PRIMARY STUDY",P80)))</formula>
    </cfRule>
    <cfRule type="notContainsText" dxfId="377" priority="373" operator="notContains" text="YES">
      <formula>ISERROR(SEARCH("YES",P80))</formula>
    </cfRule>
    <cfRule type="containsText" dxfId="376" priority="374" operator="containsText" text="YES">
      <formula>NOT(ISERROR(SEARCH("YES",P80)))</formula>
    </cfRule>
  </conditionalFormatting>
  <conditionalFormatting sqref="S80">
    <cfRule type="containsBlanks" dxfId="375" priority="376">
      <formula>LEN(TRIM(S80))=0</formula>
    </cfRule>
  </conditionalFormatting>
  <conditionalFormatting sqref="S80">
    <cfRule type="cellIs" dxfId="374" priority="370" operator="between">
      <formula>1</formula>
      <formula>4</formula>
    </cfRule>
    <cfRule type="containsText" dxfId="373" priority="371" operator="containsText" text="X">
      <formula>NOT(ISERROR(SEARCH("X",S80)))</formula>
    </cfRule>
  </conditionalFormatting>
  <conditionalFormatting sqref="B81">
    <cfRule type="duplicateValues" dxfId="372" priority="361"/>
  </conditionalFormatting>
  <conditionalFormatting sqref="F81">
    <cfRule type="containsBlanks" dxfId="371" priority="367">
      <formula>LEN(TRIM(F81))=0</formula>
    </cfRule>
  </conditionalFormatting>
  <conditionalFormatting sqref="P81:R81">
    <cfRule type="containsText" dxfId="370" priority="364" operator="containsText" text="PRIMARY STUDY">
      <formula>NOT(ISERROR(SEARCH("PRIMARY STUDY",P81)))</formula>
    </cfRule>
    <cfRule type="notContainsText" dxfId="369" priority="365" operator="notContains" text="YES">
      <formula>ISERROR(SEARCH("YES",P81))</formula>
    </cfRule>
    <cfRule type="containsText" dxfId="368" priority="366" operator="containsText" text="YES">
      <formula>NOT(ISERROR(SEARCH("YES",P81)))</formula>
    </cfRule>
  </conditionalFormatting>
  <conditionalFormatting sqref="S81">
    <cfRule type="containsBlanks" dxfId="367" priority="368">
      <formula>LEN(TRIM(S81))=0</formula>
    </cfRule>
  </conditionalFormatting>
  <conditionalFormatting sqref="S81">
    <cfRule type="cellIs" dxfId="366" priority="362" operator="between">
      <formula>1</formula>
      <formula>4</formula>
    </cfRule>
    <cfRule type="containsText" dxfId="365" priority="363" operator="containsText" text="X">
      <formula>NOT(ISERROR(SEARCH("X",S81)))</formula>
    </cfRule>
  </conditionalFormatting>
  <conditionalFormatting sqref="B82">
    <cfRule type="duplicateValues" dxfId="364" priority="353"/>
  </conditionalFormatting>
  <conditionalFormatting sqref="F82">
    <cfRule type="containsBlanks" dxfId="363" priority="359">
      <formula>LEN(TRIM(F82))=0</formula>
    </cfRule>
  </conditionalFormatting>
  <conditionalFormatting sqref="P82:R82">
    <cfRule type="containsText" dxfId="362" priority="356" operator="containsText" text="PRIMARY STUDY">
      <formula>NOT(ISERROR(SEARCH("PRIMARY STUDY",P82)))</formula>
    </cfRule>
    <cfRule type="notContainsText" dxfId="361" priority="357" operator="notContains" text="YES">
      <formula>ISERROR(SEARCH("YES",P82))</formula>
    </cfRule>
    <cfRule type="containsText" dxfId="360" priority="358" operator="containsText" text="YES">
      <formula>NOT(ISERROR(SEARCH("YES",P82)))</formula>
    </cfRule>
  </conditionalFormatting>
  <conditionalFormatting sqref="S82">
    <cfRule type="containsBlanks" dxfId="359" priority="360">
      <formula>LEN(TRIM(S82))=0</formula>
    </cfRule>
  </conditionalFormatting>
  <conditionalFormatting sqref="S82">
    <cfRule type="cellIs" dxfId="358" priority="354" operator="between">
      <formula>1</formula>
      <formula>4</formula>
    </cfRule>
    <cfRule type="containsText" dxfId="357" priority="355" operator="containsText" text="X">
      <formula>NOT(ISERROR(SEARCH("X",S82)))</formula>
    </cfRule>
  </conditionalFormatting>
  <conditionalFormatting sqref="B83">
    <cfRule type="duplicateValues" dxfId="356" priority="345"/>
  </conditionalFormatting>
  <conditionalFormatting sqref="F83">
    <cfRule type="containsBlanks" dxfId="355" priority="351">
      <formula>LEN(TRIM(F83))=0</formula>
    </cfRule>
  </conditionalFormatting>
  <conditionalFormatting sqref="P83:R83">
    <cfRule type="containsText" dxfId="354" priority="348" operator="containsText" text="PRIMARY STUDY">
      <formula>NOT(ISERROR(SEARCH("PRIMARY STUDY",P83)))</formula>
    </cfRule>
    <cfRule type="notContainsText" dxfId="353" priority="349" operator="notContains" text="YES">
      <formula>ISERROR(SEARCH("YES",P83))</formula>
    </cfRule>
    <cfRule type="containsText" dxfId="352" priority="350" operator="containsText" text="YES">
      <formula>NOT(ISERROR(SEARCH("YES",P83)))</formula>
    </cfRule>
  </conditionalFormatting>
  <conditionalFormatting sqref="S83">
    <cfRule type="containsBlanks" dxfId="351" priority="352">
      <formula>LEN(TRIM(S83))=0</formula>
    </cfRule>
  </conditionalFormatting>
  <conditionalFormatting sqref="S83">
    <cfRule type="cellIs" dxfId="350" priority="346" operator="between">
      <formula>1</formula>
      <formula>4</formula>
    </cfRule>
    <cfRule type="containsText" dxfId="349" priority="347" operator="containsText" text="X">
      <formula>NOT(ISERROR(SEARCH("X",S83)))</formula>
    </cfRule>
  </conditionalFormatting>
  <conditionalFormatting sqref="B84">
    <cfRule type="duplicateValues" dxfId="348" priority="337"/>
  </conditionalFormatting>
  <conditionalFormatting sqref="F84">
    <cfRule type="containsBlanks" dxfId="347" priority="343">
      <formula>LEN(TRIM(F84))=0</formula>
    </cfRule>
  </conditionalFormatting>
  <conditionalFormatting sqref="P84:R84">
    <cfRule type="containsText" dxfId="346" priority="340" operator="containsText" text="PRIMARY STUDY">
      <formula>NOT(ISERROR(SEARCH("PRIMARY STUDY",P84)))</formula>
    </cfRule>
    <cfRule type="notContainsText" dxfId="345" priority="341" operator="notContains" text="YES">
      <formula>ISERROR(SEARCH("YES",P84))</formula>
    </cfRule>
    <cfRule type="containsText" dxfId="344" priority="342" operator="containsText" text="YES">
      <formula>NOT(ISERROR(SEARCH("YES",P84)))</formula>
    </cfRule>
  </conditionalFormatting>
  <conditionalFormatting sqref="S84">
    <cfRule type="containsBlanks" dxfId="343" priority="344">
      <formula>LEN(TRIM(S84))=0</formula>
    </cfRule>
  </conditionalFormatting>
  <conditionalFormatting sqref="S84">
    <cfRule type="cellIs" dxfId="342" priority="338" operator="between">
      <formula>1</formula>
      <formula>4</formula>
    </cfRule>
    <cfRule type="containsText" dxfId="341" priority="339" operator="containsText" text="X">
      <formula>NOT(ISERROR(SEARCH("X",S84)))</formula>
    </cfRule>
  </conditionalFormatting>
  <conditionalFormatting sqref="B85">
    <cfRule type="duplicateValues" dxfId="340" priority="329"/>
  </conditionalFormatting>
  <conditionalFormatting sqref="F85">
    <cfRule type="containsBlanks" dxfId="339" priority="335">
      <formula>LEN(TRIM(F85))=0</formula>
    </cfRule>
  </conditionalFormatting>
  <conditionalFormatting sqref="P85:R85">
    <cfRule type="containsText" dxfId="338" priority="332" operator="containsText" text="PRIMARY STUDY">
      <formula>NOT(ISERROR(SEARCH("PRIMARY STUDY",P85)))</formula>
    </cfRule>
    <cfRule type="notContainsText" dxfId="337" priority="333" operator="notContains" text="YES">
      <formula>ISERROR(SEARCH("YES",P85))</formula>
    </cfRule>
    <cfRule type="containsText" dxfId="336" priority="334" operator="containsText" text="YES">
      <formula>NOT(ISERROR(SEARCH("YES",P85)))</formula>
    </cfRule>
  </conditionalFormatting>
  <conditionalFormatting sqref="S85">
    <cfRule type="containsBlanks" dxfId="335" priority="336">
      <formula>LEN(TRIM(S85))=0</formula>
    </cfRule>
  </conditionalFormatting>
  <conditionalFormatting sqref="S85">
    <cfRule type="cellIs" dxfId="334" priority="330" operator="between">
      <formula>1</formula>
      <formula>4</formula>
    </cfRule>
    <cfRule type="containsText" dxfId="333" priority="331" operator="containsText" text="X">
      <formula>NOT(ISERROR(SEARCH("X",S85)))</formula>
    </cfRule>
  </conditionalFormatting>
  <conditionalFormatting sqref="B86">
    <cfRule type="duplicateValues" dxfId="332" priority="321"/>
  </conditionalFormatting>
  <conditionalFormatting sqref="F86">
    <cfRule type="containsBlanks" dxfId="331" priority="327">
      <formula>LEN(TRIM(F86))=0</formula>
    </cfRule>
  </conditionalFormatting>
  <conditionalFormatting sqref="P86:R86">
    <cfRule type="containsText" dxfId="330" priority="324" operator="containsText" text="PRIMARY STUDY">
      <formula>NOT(ISERROR(SEARCH("PRIMARY STUDY",P86)))</formula>
    </cfRule>
    <cfRule type="notContainsText" dxfId="329" priority="325" operator="notContains" text="YES">
      <formula>ISERROR(SEARCH("YES",P86))</formula>
    </cfRule>
    <cfRule type="containsText" dxfId="328" priority="326" operator="containsText" text="YES">
      <formula>NOT(ISERROR(SEARCH("YES",P86)))</formula>
    </cfRule>
  </conditionalFormatting>
  <conditionalFormatting sqref="S86">
    <cfRule type="containsBlanks" dxfId="327" priority="328">
      <formula>LEN(TRIM(S86))=0</formula>
    </cfRule>
  </conditionalFormatting>
  <conditionalFormatting sqref="S86">
    <cfRule type="cellIs" dxfId="326" priority="322" operator="between">
      <formula>1</formula>
      <formula>4</formula>
    </cfRule>
    <cfRule type="containsText" dxfId="325" priority="323" operator="containsText" text="X">
      <formula>NOT(ISERROR(SEARCH("X",S86)))</formula>
    </cfRule>
  </conditionalFormatting>
  <conditionalFormatting sqref="B87">
    <cfRule type="duplicateValues" dxfId="324" priority="313"/>
  </conditionalFormatting>
  <conditionalFormatting sqref="F87">
    <cfRule type="containsBlanks" dxfId="323" priority="319">
      <formula>LEN(TRIM(F87))=0</formula>
    </cfRule>
  </conditionalFormatting>
  <conditionalFormatting sqref="P87:R87">
    <cfRule type="containsText" dxfId="322" priority="316" operator="containsText" text="PRIMARY STUDY">
      <formula>NOT(ISERROR(SEARCH("PRIMARY STUDY",P87)))</formula>
    </cfRule>
    <cfRule type="notContainsText" dxfId="321" priority="317" operator="notContains" text="YES">
      <formula>ISERROR(SEARCH("YES",P87))</formula>
    </cfRule>
    <cfRule type="containsText" dxfId="320" priority="318" operator="containsText" text="YES">
      <formula>NOT(ISERROR(SEARCH("YES",P87)))</formula>
    </cfRule>
  </conditionalFormatting>
  <conditionalFormatting sqref="S87">
    <cfRule type="containsBlanks" dxfId="319" priority="320">
      <formula>LEN(TRIM(S87))=0</formula>
    </cfRule>
  </conditionalFormatting>
  <conditionalFormatting sqref="S87">
    <cfRule type="cellIs" dxfId="318" priority="314" operator="between">
      <formula>1</formula>
      <formula>4</formula>
    </cfRule>
    <cfRule type="containsText" dxfId="317" priority="315" operator="containsText" text="X">
      <formula>NOT(ISERROR(SEARCH("X",S87)))</formula>
    </cfRule>
  </conditionalFormatting>
  <conditionalFormatting sqref="B88">
    <cfRule type="duplicateValues" dxfId="316" priority="305"/>
  </conditionalFormatting>
  <conditionalFormatting sqref="F88">
    <cfRule type="containsBlanks" dxfId="315" priority="311">
      <formula>LEN(TRIM(F88))=0</formula>
    </cfRule>
  </conditionalFormatting>
  <conditionalFormatting sqref="P88:R88">
    <cfRule type="containsText" dxfId="314" priority="308" operator="containsText" text="PRIMARY STUDY">
      <formula>NOT(ISERROR(SEARCH("PRIMARY STUDY",P88)))</formula>
    </cfRule>
    <cfRule type="notContainsText" dxfId="313" priority="309" operator="notContains" text="YES">
      <formula>ISERROR(SEARCH("YES",P88))</formula>
    </cfRule>
    <cfRule type="containsText" dxfId="312" priority="310" operator="containsText" text="YES">
      <formula>NOT(ISERROR(SEARCH("YES",P88)))</formula>
    </cfRule>
  </conditionalFormatting>
  <conditionalFormatting sqref="S88">
    <cfRule type="containsBlanks" dxfId="311" priority="312">
      <formula>LEN(TRIM(S88))=0</formula>
    </cfRule>
  </conditionalFormatting>
  <conditionalFormatting sqref="S88">
    <cfRule type="cellIs" dxfId="310" priority="306" operator="between">
      <formula>1</formula>
      <formula>4</formula>
    </cfRule>
    <cfRule type="containsText" dxfId="309" priority="307" operator="containsText" text="X">
      <formula>NOT(ISERROR(SEARCH("X",S88)))</formula>
    </cfRule>
  </conditionalFormatting>
  <conditionalFormatting sqref="B89">
    <cfRule type="duplicateValues" dxfId="308" priority="297"/>
  </conditionalFormatting>
  <conditionalFormatting sqref="F89">
    <cfRule type="containsBlanks" dxfId="307" priority="303">
      <formula>LEN(TRIM(F89))=0</formula>
    </cfRule>
  </conditionalFormatting>
  <conditionalFormatting sqref="P89:R89">
    <cfRule type="containsText" dxfId="306" priority="300" operator="containsText" text="PRIMARY STUDY">
      <formula>NOT(ISERROR(SEARCH("PRIMARY STUDY",P89)))</formula>
    </cfRule>
    <cfRule type="notContainsText" dxfId="305" priority="301" operator="notContains" text="YES">
      <formula>ISERROR(SEARCH("YES",P89))</formula>
    </cfRule>
    <cfRule type="containsText" dxfId="304" priority="302" operator="containsText" text="YES">
      <formula>NOT(ISERROR(SEARCH("YES",P89)))</formula>
    </cfRule>
  </conditionalFormatting>
  <conditionalFormatting sqref="S89">
    <cfRule type="containsBlanks" dxfId="303" priority="304">
      <formula>LEN(TRIM(S89))=0</formula>
    </cfRule>
  </conditionalFormatting>
  <conditionalFormatting sqref="S89">
    <cfRule type="cellIs" dxfId="302" priority="298" operator="between">
      <formula>1</formula>
      <formula>4</formula>
    </cfRule>
    <cfRule type="containsText" dxfId="301" priority="299" operator="containsText" text="X">
      <formula>NOT(ISERROR(SEARCH("X",S89)))</formula>
    </cfRule>
  </conditionalFormatting>
  <conditionalFormatting sqref="B90">
    <cfRule type="duplicateValues" dxfId="300" priority="289"/>
  </conditionalFormatting>
  <conditionalFormatting sqref="F90">
    <cfRule type="containsBlanks" dxfId="299" priority="295">
      <formula>LEN(TRIM(F90))=0</formula>
    </cfRule>
  </conditionalFormatting>
  <conditionalFormatting sqref="P90:R90">
    <cfRule type="containsText" dxfId="298" priority="292" operator="containsText" text="PRIMARY STUDY">
      <formula>NOT(ISERROR(SEARCH("PRIMARY STUDY",P90)))</formula>
    </cfRule>
    <cfRule type="notContainsText" dxfId="297" priority="293" operator="notContains" text="YES">
      <formula>ISERROR(SEARCH("YES",P90))</formula>
    </cfRule>
    <cfRule type="containsText" dxfId="296" priority="294" operator="containsText" text="YES">
      <formula>NOT(ISERROR(SEARCH("YES",P90)))</formula>
    </cfRule>
  </conditionalFormatting>
  <conditionalFormatting sqref="S90">
    <cfRule type="containsBlanks" dxfId="295" priority="296">
      <formula>LEN(TRIM(S90))=0</formula>
    </cfRule>
  </conditionalFormatting>
  <conditionalFormatting sqref="S90">
    <cfRule type="cellIs" dxfId="294" priority="290" operator="between">
      <formula>1</formula>
      <formula>4</formula>
    </cfRule>
    <cfRule type="containsText" dxfId="293" priority="291" operator="containsText" text="X">
      <formula>NOT(ISERROR(SEARCH("X",S90)))</formula>
    </cfRule>
  </conditionalFormatting>
  <conditionalFormatting sqref="B91">
    <cfRule type="duplicateValues" dxfId="292" priority="281"/>
  </conditionalFormatting>
  <conditionalFormatting sqref="F91">
    <cfRule type="containsBlanks" dxfId="291" priority="287">
      <formula>LEN(TRIM(F91))=0</formula>
    </cfRule>
  </conditionalFormatting>
  <conditionalFormatting sqref="P91:R91">
    <cfRule type="containsText" dxfId="290" priority="284" operator="containsText" text="PRIMARY STUDY">
      <formula>NOT(ISERROR(SEARCH("PRIMARY STUDY",P91)))</formula>
    </cfRule>
    <cfRule type="notContainsText" dxfId="289" priority="285" operator="notContains" text="YES">
      <formula>ISERROR(SEARCH("YES",P91))</formula>
    </cfRule>
    <cfRule type="containsText" dxfId="288" priority="286" operator="containsText" text="YES">
      <formula>NOT(ISERROR(SEARCH("YES",P91)))</formula>
    </cfRule>
  </conditionalFormatting>
  <conditionalFormatting sqref="S91">
    <cfRule type="containsBlanks" dxfId="287" priority="288">
      <formula>LEN(TRIM(S91))=0</formula>
    </cfRule>
  </conditionalFormatting>
  <conditionalFormatting sqref="S91">
    <cfRule type="cellIs" dxfId="286" priority="282" operator="between">
      <formula>1</formula>
      <formula>4</formula>
    </cfRule>
    <cfRule type="containsText" dxfId="285" priority="283" operator="containsText" text="X">
      <formula>NOT(ISERROR(SEARCH("X",S91)))</formula>
    </cfRule>
  </conditionalFormatting>
  <conditionalFormatting sqref="B92">
    <cfRule type="duplicateValues" dxfId="284" priority="273"/>
  </conditionalFormatting>
  <conditionalFormatting sqref="F92">
    <cfRule type="containsBlanks" dxfId="283" priority="279">
      <formula>LEN(TRIM(F92))=0</formula>
    </cfRule>
  </conditionalFormatting>
  <conditionalFormatting sqref="P92:R92">
    <cfRule type="containsText" dxfId="282" priority="276" operator="containsText" text="PRIMARY STUDY">
      <formula>NOT(ISERROR(SEARCH("PRIMARY STUDY",P92)))</formula>
    </cfRule>
    <cfRule type="notContainsText" dxfId="281" priority="277" operator="notContains" text="YES">
      <formula>ISERROR(SEARCH("YES",P92))</formula>
    </cfRule>
    <cfRule type="containsText" dxfId="280" priority="278" operator="containsText" text="YES">
      <formula>NOT(ISERROR(SEARCH("YES",P92)))</formula>
    </cfRule>
  </conditionalFormatting>
  <conditionalFormatting sqref="S92">
    <cfRule type="containsBlanks" dxfId="279" priority="280">
      <formula>LEN(TRIM(S92))=0</formula>
    </cfRule>
  </conditionalFormatting>
  <conditionalFormatting sqref="S92">
    <cfRule type="cellIs" dxfId="278" priority="274" operator="between">
      <formula>1</formula>
      <formula>4</formula>
    </cfRule>
    <cfRule type="containsText" dxfId="277" priority="275" operator="containsText" text="X">
      <formula>NOT(ISERROR(SEARCH("X",S92)))</formula>
    </cfRule>
  </conditionalFormatting>
  <conditionalFormatting sqref="B94">
    <cfRule type="duplicateValues" dxfId="276" priority="257"/>
  </conditionalFormatting>
  <conditionalFormatting sqref="F94">
    <cfRule type="containsBlanks" dxfId="275" priority="263">
      <formula>LEN(TRIM(F94))=0</formula>
    </cfRule>
  </conditionalFormatting>
  <conditionalFormatting sqref="P94:R94">
    <cfRule type="containsText" dxfId="274" priority="260" operator="containsText" text="PRIMARY STUDY">
      <formula>NOT(ISERROR(SEARCH("PRIMARY STUDY",P94)))</formula>
    </cfRule>
    <cfRule type="notContainsText" dxfId="273" priority="261" operator="notContains" text="YES">
      <formula>ISERROR(SEARCH("YES",P94))</formula>
    </cfRule>
    <cfRule type="containsText" dxfId="272" priority="262" operator="containsText" text="YES">
      <formula>NOT(ISERROR(SEARCH("YES",P94)))</formula>
    </cfRule>
  </conditionalFormatting>
  <conditionalFormatting sqref="S94">
    <cfRule type="containsBlanks" dxfId="271" priority="264">
      <formula>LEN(TRIM(S94))=0</formula>
    </cfRule>
  </conditionalFormatting>
  <conditionalFormatting sqref="S94">
    <cfRule type="cellIs" dxfId="270" priority="258" operator="between">
      <formula>1</formula>
      <formula>4</formula>
    </cfRule>
    <cfRule type="containsText" dxfId="269" priority="259" operator="containsText" text="X">
      <formula>NOT(ISERROR(SEARCH("X",S94)))</formula>
    </cfRule>
  </conditionalFormatting>
  <conditionalFormatting sqref="B95">
    <cfRule type="duplicateValues" dxfId="268" priority="249"/>
  </conditionalFormatting>
  <conditionalFormatting sqref="F95">
    <cfRule type="containsBlanks" dxfId="267" priority="255">
      <formula>LEN(TRIM(F95))=0</formula>
    </cfRule>
  </conditionalFormatting>
  <conditionalFormatting sqref="P95:R95">
    <cfRule type="containsText" dxfId="266" priority="252" operator="containsText" text="PRIMARY STUDY">
      <formula>NOT(ISERROR(SEARCH("PRIMARY STUDY",P95)))</formula>
    </cfRule>
    <cfRule type="notContainsText" dxfId="265" priority="253" operator="notContains" text="YES">
      <formula>ISERROR(SEARCH("YES",P95))</formula>
    </cfRule>
    <cfRule type="containsText" dxfId="264" priority="254" operator="containsText" text="YES">
      <formula>NOT(ISERROR(SEARCH("YES",P95)))</formula>
    </cfRule>
  </conditionalFormatting>
  <conditionalFormatting sqref="S95">
    <cfRule type="containsBlanks" dxfId="263" priority="256">
      <formula>LEN(TRIM(S95))=0</formula>
    </cfRule>
  </conditionalFormatting>
  <conditionalFormatting sqref="S95">
    <cfRule type="cellIs" dxfId="262" priority="250" operator="between">
      <formula>1</formula>
      <formula>4</formula>
    </cfRule>
    <cfRule type="containsText" dxfId="261" priority="251" operator="containsText" text="X">
      <formula>NOT(ISERROR(SEARCH("X",S95)))</formula>
    </cfRule>
  </conditionalFormatting>
  <conditionalFormatting sqref="B96">
    <cfRule type="duplicateValues" dxfId="260" priority="241"/>
  </conditionalFormatting>
  <conditionalFormatting sqref="F96">
    <cfRule type="containsBlanks" dxfId="259" priority="247">
      <formula>LEN(TRIM(F96))=0</formula>
    </cfRule>
  </conditionalFormatting>
  <conditionalFormatting sqref="P96:R96">
    <cfRule type="containsText" dxfId="258" priority="244" operator="containsText" text="PRIMARY STUDY">
      <formula>NOT(ISERROR(SEARCH("PRIMARY STUDY",P96)))</formula>
    </cfRule>
    <cfRule type="notContainsText" dxfId="257" priority="245" operator="notContains" text="YES">
      <formula>ISERROR(SEARCH("YES",P96))</formula>
    </cfRule>
    <cfRule type="containsText" dxfId="256" priority="246" operator="containsText" text="YES">
      <formula>NOT(ISERROR(SEARCH("YES",P96)))</formula>
    </cfRule>
  </conditionalFormatting>
  <conditionalFormatting sqref="S96">
    <cfRule type="containsBlanks" dxfId="255" priority="248">
      <formula>LEN(TRIM(S96))=0</formula>
    </cfRule>
  </conditionalFormatting>
  <conditionalFormatting sqref="S96">
    <cfRule type="cellIs" dxfId="254" priority="242" operator="between">
      <formula>1</formula>
      <formula>4</formula>
    </cfRule>
    <cfRule type="containsText" dxfId="253" priority="243" operator="containsText" text="X">
      <formula>NOT(ISERROR(SEARCH("X",S96)))</formula>
    </cfRule>
  </conditionalFormatting>
  <conditionalFormatting sqref="B97">
    <cfRule type="duplicateValues" dxfId="252" priority="233"/>
  </conditionalFormatting>
  <conditionalFormatting sqref="F97">
    <cfRule type="containsBlanks" dxfId="251" priority="239">
      <formula>LEN(TRIM(F97))=0</formula>
    </cfRule>
  </conditionalFormatting>
  <conditionalFormatting sqref="P97:R97">
    <cfRule type="containsText" dxfId="250" priority="236" operator="containsText" text="PRIMARY STUDY">
      <formula>NOT(ISERROR(SEARCH("PRIMARY STUDY",P97)))</formula>
    </cfRule>
    <cfRule type="notContainsText" dxfId="249" priority="237" operator="notContains" text="YES">
      <formula>ISERROR(SEARCH("YES",P97))</formula>
    </cfRule>
    <cfRule type="containsText" dxfId="248" priority="238" operator="containsText" text="YES">
      <formula>NOT(ISERROR(SEARCH("YES",P97)))</formula>
    </cfRule>
  </conditionalFormatting>
  <conditionalFormatting sqref="S97">
    <cfRule type="containsBlanks" dxfId="247" priority="240">
      <formula>LEN(TRIM(S97))=0</formula>
    </cfRule>
  </conditionalFormatting>
  <conditionalFormatting sqref="S97">
    <cfRule type="cellIs" dxfId="246" priority="234" operator="between">
      <formula>1</formula>
      <formula>4</formula>
    </cfRule>
    <cfRule type="containsText" dxfId="245" priority="235" operator="containsText" text="X">
      <formula>NOT(ISERROR(SEARCH("X",S97)))</formula>
    </cfRule>
  </conditionalFormatting>
  <conditionalFormatting sqref="B98">
    <cfRule type="duplicateValues" dxfId="244" priority="225"/>
  </conditionalFormatting>
  <conditionalFormatting sqref="F98">
    <cfRule type="containsBlanks" dxfId="243" priority="231">
      <formula>LEN(TRIM(F98))=0</formula>
    </cfRule>
  </conditionalFormatting>
  <conditionalFormatting sqref="P98:R98">
    <cfRule type="containsText" dxfId="242" priority="228" operator="containsText" text="PRIMARY STUDY">
      <formula>NOT(ISERROR(SEARCH("PRIMARY STUDY",P98)))</formula>
    </cfRule>
    <cfRule type="notContainsText" dxfId="241" priority="229" operator="notContains" text="YES">
      <formula>ISERROR(SEARCH("YES",P98))</formula>
    </cfRule>
    <cfRule type="containsText" dxfId="240" priority="230" operator="containsText" text="YES">
      <formula>NOT(ISERROR(SEARCH("YES",P98)))</formula>
    </cfRule>
  </conditionalFormatting>
  <conditionalFormatting sqref="S98">
    <cfRule type="containsBlanks" dxfId="239" priority="232">
      <formula>LEN(TRIM(S98))=0</formula>
    </cfRule>
  </conditionalFormatting>
  <conditionalFormatting sqref="S98">
    <cfRule type="cellIs" dxfId="238" priority="226" operator="between">
      <formula>1</formula>
      <formula>4</formula>
    </cfRule>
    <cfRule type="containsText" dxfId="237" priority="227" operator="containsText" text="X">
      <formula>NOT(ISERROR(SEARCH("X",S98)))</formula>
    </cfRule>
  </conditionalFormatting>
  <conditionalFormatting sqref="B99">
    <cfRule type="duplicateValues" dxfId="236" priority="217"/>
  </conditionalFormatting>
  <conditionalFormatting sqref="F99">
    <cfRule type="containsBlanks" dxfId="235" priority="223">
      <formula>LEN(TRIM(F99))=0</formula>
    </cfRule>
  </conditionalFormatting>
  <conditionalFormatting sqref="P99:R99">
    <cfRule type="containsText" dxfId="234" priority="220" operator="containsText" text="PRIMARY STUDY">
      <formula>NOT(ISERROR(SEARCH("PRIMARY STUDY",P99)))</formula>
    </cfRule>
    <cfRule type="notContainsText" dxfId="233" priority="221" operator="notContains" text="YES">
      <formula>ISERROR(SEARCH("YES",P99))</formula>
    </cfRule>
    <cfRule type="containsText" dxfId="232" priority="222" operator="containsText" text="YES">
      <formula>NOT(ISERROR(SEARCH("YES",P99)))</formula>
    </cfRule>
  </conditionalFormatting>
  <conditionalFormatting sqref="S99">
    <cfRule type="containsBlanks" dxfId="231" priority="224">
      <formula>LEN(TRIM(S99))=0</formula>
    </cfRule>
  </conditionalFormatting>
  <conditionalFormatting sqref="S99">
    <cfRule type="cellIs" dxfId="230" priority="218" operator="between">
      <formula>1</formula>
      <formula>4</formula>
    </cfRule>
    <cfRule type="containsText" dxfId="229" priority="219" operator="containsText" text="X">
      <formula>NOT(ISERROR(SEARCH("X",S99)))</formula>
    </cfRule>
  </conditionalFormatting>
  <conditionalFormatting sqref="B100">
    <cfRule type="duplicateValues" dxfId="228" priority="209"/>
  </conditionalFormatting>
  <conditionalFormatting sqref="F100">
    <cfRule type="containsBlanks" dxfId="227" priority="215">
      <formula>LEN(TRIM(F100))=0</formula>
    </cfRule>
  </conditionalFormatting>
  <conditionalFormatting sqref="P100:R100">
    <cfRule type="containsText" dxfId="226" priority="212" operator="containsText" text="PRIMARY STUDY">
      <formula>NOT(ISERROR(SEARCH("PRIMARY STUDY",P100)))</formula>
    </cfRule>
    <cfRule type="notContainsText" dxfId="225" priority="213" operator="notContains" text="YES">
      <formula>ISERROR(SEARCH("YES",P100))</formula>
    </cfRule>
    <cfRule type="containsText" dxfId="224" priority="214" operator="containsText" text="YES">
      <formula>NOT(ISERROR(SEARCH("YES",P100)))</formula>
    </cfRule>
  </conditionalFormatting>
  <conditionalFormatting sqref="S100">
    <cfRule type="containsBlanks" dxfId="223" priority="216">
      <formula>LEN(TRIM(S100))=0</formula>
    </cfRule>
  </conditionalFormatting>
  <conditionalFormatting sqref="S100">
    <cfRule type="cellIs" dxfId="222" priority="210" operator="between">
      <formula>1</formula>
      <formula>4</formula>
    </cfRule>
    <cfRule type="containsText" dxfId="221" priority="211" operator="containsText" text="X">
      <formula>NOT(ISERROR(SEARCH("X",S100)))</formula>
    </cfRule>
  </conditionalFormatting>
  <conditionalFormatting sqref="B101">
    <cfRule type="duplicateValues" dxfId="220" priority="201"/>
  </conditionalFormatting>
  <conditionalFormatting sqref="F101">
    <cfRule type="containsBlanks" dxfId="219" priority="207">
      <formula>LEN(TRIM(F101))=0</formula>
    </cfRule>
  </conditionalFormatting>
  <conditionalFormatting sqref="P101:R101">
    <cfRule type="containsText" dxfId="218" priority="204" operator="containsText" text="PRIMARY STUDY">
      <formula>NOT(ISERROR(SEARCH("PRIMARY STUDY",P101)))</formula>
    </cfRule>
    <cfRule type="notContainsText" dxfId="217" priority="205" operator="notContains" text="YES">
      <formula>ISERROR(SEARCH("YES",P101))</formula>
    </cfRule>
    <cfRule type="containsText" dxfId="216" priority="206" operator="containsText" text="YES">
      <formula>NOT(ISERROR(SEARCH("YES",P101)))</formula>
    </cfRule>
  </conditionalFormatting>
  <conditionalFormatting sqref="S101">
    <cfRule type="containsBlanks" dxfId="215" priority="208">
      <formula>LEN(TRIM(S101))=0</formula>
    </cfRule>
  </conditionalFormatting>
  <conditionalFormatting sqref="S101">
    <cfRule type="cellIs" dxfId="214" priority="202" operator="between">
      <formula>1</formula>
      <formula>4</formula>
    </cfRule>
    <cfRule type="containsText" dxfId="213" priority="203" operator="containsText" text="X">
      <formula>NOT(ISERROR(SEARCH("X",S101)))</formula>
    </cfRule>
  </conditionalFormatting>
  <conditionalFormatting sqref="B102">
    <cfRule type="duplicateValues" dxfId="212" priority="193"/>
  </conditionalFormatting>
  <conditionalFormatting sqref="F102">
    <cfRule type="containsBlanks" dxfId="211" priority="199">
      <formula>LEN(TRIM(F102))=0</formula>
    </cfRule>
  </conditionalFormatting>
  <conditionalFormatting sqref="P102:R102">
    <cfRule type="containsText" dxfId="210" priority="196" operator="containsText" text="PRIMARY STUDY">
      <formula>NOT(ISERROR(SEARCH("PRIMARY STUDY",P102)))</formula>
    </cfRule>
    <cfRule type="notContainsText" dxfId="209" priority="197" operator="notContains" text="YES">
      <formula>ISERROR(SEARCH("YES",P102))</formula>
    </cfRule>
    <cfRule type="containsText" dxfId="208" priority="198" operator="containsText" text="YES">
      <formula>NOT(ISERROR(SEARCH("YES",P102)))</formula>
    </cfRule>
  </conditionalFormatting>
  <conditionalFormatting sqref="S102">
    <cfRule type="containsBlanks" dxfId="207" priority="200">
      <formula>LEN(TRIM(S102))=0</formula>
    </cfRule>
  </conditionalFormatting>
  <conditionalFormatting sqref="S102">
    <cfRule type="cellIs" dxfId="206" priority="194" operator="between">
      <formula>1</formula>
      <formula>4</formula>
    </cfRule>
    <cfRule type="containsText" dxfId="205" priority="195" operator="containsText" text="X">
      <formula>NOT(ISERROR(SEARCH("X",S102)))</formula>
    </cfRule>
  </conditionalFormatting>
  <conditionalFormatting sqref="B94">
    <cfRule type="duplicateValues" dxfId="204" priority="185"/>
  </conditionalFormatting>
  <conditionalFormatting sqref="F94">
    <cfRule type="containsBlanks" dxfId="203" priority="191">
      <formula>LEN(TRIM(F94))=0</formula>
    </cfRule>
  </conditionalFormatting>
  <conditionalFormatting sqref="P94:R94">
    <cfRule type="containsText" dxfId="202" priority="188" operator="containsText" text="PRIMARY STUDY">
      <formula>NOT(ISERROR(SEARCH("PRIMARY STUDY",P94)))</formula>
    </cfRule>
    <cfRule type="notContainsText" dxfId="201" priority="189" operator="notContains" text="YES">
      <formula>ISERROR(SEARCH("YES",P94))</formula>
    </cfRule>
    <cfRule type="containsText" dxfId="200" priority="190" operator="containsText" text="YES">
      <formula>NOT(ISERROR(SEARCH("YES",P94)))</formula>
    </cfRule>
  </conditionalFormatting>
  <conditionalFormatting sqref="S94">
    <cfRule type="containsBlanks" dxfId="199" priority="192">
      <formula>LEN(TRIM(S94))=0</formula>
    </cfRule>
  </conditionalFormatting>
  <conditionalFormatting sqref="S94">
    <cfRule type="cellIs" dxfId="198" priority="186" operator="between">
      <formula>1</formula>
      <formula>4</formula>
    </cfRule>
    <cfRule type="containsText" dxfId="197" priority="187" operator="containsText" text="X">
      <formula>NOT(ISERROR(SEARCH("X",S94)))</formula>
    </cfRule>
  </conditionalFormatting>
  <conditionalFormatting sqref="B95">
    <cfRule type="duplicateValues" dxfId="196" priority="177"/>
  </conditionalFormatting>
  <conditionalFormatting sqref="F95">
    <cfRule type="containsBlanks" dxfId="195" priority="183">
      <formula>LEN(TRIM(F95))=0</formula>
    </cfRule>
  </conditionalFormatting>
  <conditionalFormatting sqref="P95:R95">
    <cfRule type="containsText" dxfId="194" priority="180" operator="containsText" text="PRIMARY STUDY">
      <formula>NOT(ISERROR(SEARCH("PRIMARY STUDY",P95)))</formula>
    </cfRule>
    <cfRule type="notContainsText" dxfId="193" priority="181" operator="notContains" text="YES">
      <formula>ISERROR(SEARCH("YES",P95))</formula>
    </cfRule>
    <cfRule type="containsText" dxfId="192" priority="182" operator="containsText" text="YES">
      <formula>NOT(ISERROR(SEARCH("YES",P95)))</formula>
    </cfRule>
  </conditionalFormatting>
  <conditionalFormatting sqref="S95">
    <cfRule type="containsBlanks" dxfId="191" priority="184">
      <formula>LEN(TRIM(S95))=0</formula>
    </cfRule>
  </conditionalFormatting>
  <conditionalFormatting sqref="S95">
    <cfRule type="cellIs" dxfId="190" priority="178" operator="between">
      <formula>1</formula>
      <formula>4</formula>
    </cfRule>
    <cfRule type="containsText" dxfId="189" priority="179" operator="containsText" text="X">
      <formula>NOT(ISERROR(SEARCH("X",S95)))</formula>
    </cfRule>
  </conditionalFormatting>
  <conditionalFormatting sqref="B96">
    <cfRule type="duplicateValues" dxfId="188" priority="169"/>
  </conditionalFormatting>
  <conditionalFormatting sqref="F96">
    <cfRule type="containsBlanks" dxfId="187" priority="175">
      <formula>LEN(TRIM(F96))=0</formula>
    </cfRule>
  </conditionalFormatting>
  <conditionalFormatting sqref="P96:R96">
    <cfRule type="containsText" dxfId="186" priority="172" operator="containsText" text="PRIMARY STUDY">
      <formula>NOT(ISERROR(SEARCH("PRIMARY STUDY",P96)))</formula>
    </cfRule>
    <cfRule type="notContainsText" dxfId="185" priority="173" operator="notContains" text="YES">
      <formula>ISERROR(SEARCH("YES",P96))</formula>
    </cfRule>
    <cfRule type="containsText" dxfId="184" priority="174" operator="containsText" text="YES">
      <formula>NOT(ISERROR(SEARCH("YES",P96)))</formula>
    </cfRule>
  </conditionalFormatting>
  <conditionalFormatting sqref="S96">
    <cfRule type="containsBlanks" dxfId="183" priority="176">
      <formula>LEN(TRIM(S96))=0</formula>
    </cfRule>
  </conditionalFormatting>
  <conditionalFormatting sqref="S96">
    <cfRule type="cellIs" dxfId="182" priority="170" operator="between">
      <formula>1</formula>
      <formula>4</formula>
    </cfRule>
    <cfRule type="containsText" dxfId="181" priority="171" operator="containsText" text="X">
      <formula>NOT(ISERROR(SEARCH("X",S96)))</formula>
    </cfRule>
  </conditionalFormatting>
  <conditionalFormatting sqref="B97">
    <cfRule type="duplicateValues" dxfId="180" priority="161"/>
  </conditionalFormatting>
  <conditionalFormatting sqref="F97">
    <cfRule type="containsBlanks" dxfId="179" priority="167">
      <formula>LEN(TRIM(F97))=0</formula>
    </cfRule>
  </conditionalFormatting>
  <conditionalFormatting sqref="P97:R97">
    <cfRule type="containsText" dxfId="178" priority="164" operator="containsText" text="PRIMARY STUDY">
      <formula>NOT(ISERROR(SEARCH("PRIMARY STUDY",P97)))</formula>
    </cfRule>
    <cfRule type="notContainsText" dxfId="177" priority="165" operator="notContains" text="YES">
      <formula>ISERROR(SEARCH("YES",P97))</formula>
    </cfRule>
    <cfRule type="containsText" dxfId="176" priority="166" operator="containsText" text="YES">
      <formula>NOT(ISERROR(SEARCH("YES",P97)))</formula>
    </cfRule>
  </conditionalFormatting>
  <conditionalFormatting sqref="S97">
    <cfRule type="containsBlanks" dxfId="175" priority="168">
      <formula>LEN(TRIM(S97))=0</formula>
    </cfRule>
  </conditionalFormatting>
  <conditionalFormatting sqref="S97">
    <cfRule type="cellIs" dxfId="174" priority="162" operator="between">
      <formula>1</formula>
      <formula>4</formula>
    </cfRule>
    <cfRule type="containsText" dxfId="173" priority="163" operator="containsText" text="X">
      <formula>NOT(ISERROR(SEARCH("X",S97)))</formula>
    </cfRule>
  </conditionalFormatting>
  <conditionalFormatting sqref="B98">
    <cfRule type="duplicateValues" dxfId="172" priority="153"/>
  </conditionalFormatting>
  <conditionalFormatting sqref="F98">
    <cfRule type="containsBlanks" dxfId="171" priority="159">
      <formula>LEN(TRIM(F98))=0</formula>
    </cfRule>
  </conditionalFormatting>
  <conditionalFormatting sqref="P98:R98">
    <cfRule type="containsText" dxfId="170" priority="156" operator="containsText" text="PRIMARY STUDY">
      <formula>NOT(ISERROR(SEARCH("PRIMARY STUDY",P98)))</formula>
    </cfRule>
    <cfRule type="notContainsText" dxfId="169" priority="157" operator="notContains" text="YES">
      <formula>ISERROR(SEARCH("YES",P98))</formula>
    </cfRule>
    <cfRule type="containsText" dxfId="168" priority="158" operator="containsText" text="YES">
      <formula>NOT(ISERROR(SEARCH("YES",P98)))</formula>
    </cfRule>
  </conditionalFormatting>
  <conditionalFormatting sqref="S98">
    <cfRule type="containsBlanks" dxfId="167" priority="160">
      <formula>LEN(TRIM(S98))=0</formula>
    </cfRule>
  </conditionalFormatting>
  <conditionalFormatting sqref="S98">
    <cfRule type="cellIs" dxfId="166" priority="154" operator="between">
      <formula>1</formula>
      <formula>4</formula>
    </cfRule>
    <cfRule type="containsText" dxfId="165" priority="155" operator="containsText" text="X">
      <formula>NOT(ISERROR(SEARCH("X",S98)))</formula>
    </cfRule>
  </conditionalFormatting>
  <conditionalFormatting sqref="B99">
    <cfRule type="duplicateValues" dxfId="164" priority="145"/>
  </conditionalFormatting>
  <conditionalFormatting sqref="F99">
    <cfRule type="containsBlanks" dxfId="163" priority="151">
      <formula>LEN(TRIM(F99))=0</formula>
    </cfRule>
  </conditionalFormatting>
  <conditionalFormatting sqref="P99:R99">
    <cfRule type="containsText" dxfId="162" priority="148" operator="containsText" text="PRIMARY STUDY">
      <formula>NOT(ISERROR(SEARCH("PRIMARY STUDY",P99)))</formula>
    </cfRule>
    <cfRule type="notContainsText" dxfId="161" priority="149" operator="notContains" text="YES">
      <formula>ISERROR(SEARCH("YES",P99))</formula>
    </cfRule>
    <cfRule type="containsText" dxfId="160" priority="150" operator="containsText" text="YES">
      <formula>NOT(ISERROR(SEARCH("YES",P99)))</formula>
    </cfRule>
  </conditionalFormatting>
  <conditionalFormatting sqref="S99">
    <cfRule type="containsBlanks" dxfId="159" priority="152">
      <formula>LEN(TRIM(S99))=0</formula>
    </cfRule>
  </conditionalFormatting>
  <conditionalFormatting sqref="S99">
    <cfRule type="cellIs" dxfId="158" priority="146" operator="between">
      <formula>1</formula>
      <formula>4</formula>
    </cfRule>
    <cfRule type="containsText" dxfId="157" priority="147" operator="containsText" text="X">
      <formula>NOT(ISERROR(SEARCH("X",S99)))</formula>
    </cfRule>
  </conditionalFormatting>
  <conditionalFormatting sqref="B100">
    <cfRule type="duplicateValues" dxfId="156" priority="137"/>
  </conditionalFormatting>
  <conditionalFormatting sqref="F100">
    <cfRule type="containsBlanks" dxfId="155" priority="143">
      <formula>LEN(TRIM(F100))=0</formula>
    </cfRule>
  </conditionalFormatting>
  <conditionalFormatting sqref="P100:R100">
    <cfRule type="containsText" dxfId="154" priority="140" operator="containsText" text="PRIMARY STUDY">
      <formula>NOT(ISERROR(SEARCH("PRIMARY STUDY",P100)))</formula>
    </cfRule>
    <cfRule type="notContainsText" dxfId="153" priority="141" operator="notContains" text="YES">
      <formula>ISERROR(SEARCH("YES",P100))</formula>
    </cfRule>
    <cfRule type="containsText" dxfId="152" priority="142" operator="containsText" text="YES">
      <formula>NOT(ISERROR(SEARCH("YES",P100)))</formula>
    </cfRule>
  </conditionalFormatting>
  <conditionalFormatting sqref="S100">
    <cfRule type="containsBlanks" dxfId="151" priority="144">
      <formula>LEN(TRIM(S100))=0</formula>
    </cfRule>
  </conditionalFormatting>
  <conditionalFormatting sqref="S100">
    <cfRule type="cellIs" dxfId="150" priority="138" operator="between">
      <formula>1</formula>
      <formula>4</formula>
    </cfRule>
    <cfRule type="containsText" dxfId="149" priority="139" operator="containsText" text="X">
      <formula>NOT(ISERROR(SEARCH("X",S100)))</formula>
    </cfRule>
  </conditionalFormatting>
  <conditionalFormatting sqref="B101">
    <cfRule type="duplicateValues" dxfId="148" priority="129"/>
  </conditionalFormatting>
  <conditionalFormatting sqref="F101">
    <cfRule type="containsBlanks" dxfId="147" priority="135">
      <formula>LEN(TRIM(F101))=0</formula>
    </cfRule>
  </conditionalFormatting>
  <conditionalFormatting sqref="P101:R101">
    <cfRule type="containsText" dxfId="146" priority="132" operator="containsText" text="PRIMARY STUDY">
      <formula>NOT(ISERROR(SEARCH("PRIMARY STUDY",P101)))</formula>
    </cfRule>
    <cfRule type="notContainsText" dxfId="145" priority="133" operator="notContains" text="YES">
      <formula>ISERROR(SEARCH("YES",P101))</formula>
    </cfRule>
    <cfRule type="containsText" dxfId="144" priority="134" operator="containsText" text="YES">
      <formula>NOT(ISERROR(SEARCH("YES",P101)))</formula>
    </cfRule>
  </conditionalFormatting>
  <conditionalFormatting sqref="S101">
    <cfRule type="containsBlanks" dxfId="143" priority="136">
      <formula>LEN(TRIM(S101))=0</formula>
    </cfRule>
  </conditionalFormatting>
  <conditionalFormatting sqref="S101">
    <cfRule type="cellIs" dxfId="142" priority="130" operator="between">
      <formula>1</formula>
      <formula>4</formula>
    </cfRule>
    <cfRule type="containsText" dxfId="141" priority="131" operator="containsText" text="X">
      <formula>NOT(ISERROR(SEARCH("X",S101)))</formula>
    </cfRule>
  </conditionalFormatting>
  <conditionalFormatting sqref="B102">
    <cfRule type="duplicateValues" dxfId="140" priority="121"/>
  </conditionalFormatting>
  <conditionalFormatting sqref="F102">
    <cfRule type="containsBlanks" dxfId="139" priority="127">
      <formula>LEN(TRIM(F102))=0</formula>
    </cfRule>
  </conditionalFormatting>
  <conditionalFormatting sqref="P102:R102">
    <cfRule type="containsText" dxfId="138" priority="124" operator="containsText" text="PRIMARY STUDY">
      <formula>NOT(ISERROR(SEARCH("PRIMARY STUDY",P102)))</formula>
    </cfRule>
    <cfRule type="notContainsText" dxfId="137" priority="125" operator="notContains" text="YES">
      <formula>ISERROR(SEARCH("YES",P102))</formula>
    </cfRule>
    <cfRule type="containsText" dxfId="136" priority="126" operator="containsText" text="YES">
      <formula>NOT(ISERROR(SEARCH("YES",P102)))</formula>
    </cfRule>
  </conditionalFormatting>
  <conditionalFormatting sqref="S102">
    <cfRule type="containsBlanks" dxfId="135" priority="128">
      <formula>LEN(TRIM(S102))=0</formula>
    </cfRule>
  </conditionalFormatting>
  <conditionalFormatting sqref="S102">
    <cfRule type="cellIs" dxfId="134" priority="122" operator="between">
      <formula>1</formula>
      <formula>4</formula>
    </cfRule>
    <cfRule type="containsText" dxfId="133" priority="123" operator="containsText" text="X">
      <formula>NOT(ISERROR(SEARCH("X",S102)))</formula>
    </cfRule>
  </conditionalFormatting>
  <conditionalFormatting sqref="B103">
    <cfRule type="duplicateValues" dxfId="132" priority="113"/>
  </conditionalFormatting>
  <conditionalFormatting sqref="F103">
    <cfRule type="containsBlanks" dxfId="131" priority="119">
      <formula>LEN(TRIM(F103))=0</formula>
    </cfRule>
  </conditionalFormatting>
  <conditionalFormatting sqref="P103:R103">
    <cfRule type="containsText" dxfId="130" priority="116" operator="containsText" text="PRIMARY STUDY">
      <formula>NOT(ISERROR(SEARCH("PRIMARY STUDY",P103)))</formula>
    </cfRule>
    <cfRule type="notContainsText" dxfId="129" priority="117" operator="notContains" text="YES">
      <formula>ISERROR(SEARCH("YES",P103))</formula>
    </cfRule>
    <cfRule type="containsText" dxfId="128" priority="118" operator="containsText" text="YES">
      <formula>NOT(ISERROR(SEARCH("YES",P103)))</formula>
    </cfRule>
  </conditionalFormatting>
  <conditionalFormatting sqref="S103">
    <cfRule type="containsBlanks" dxfId="127" priority="120">
      <formula>LEN(TRIM(S103))=0</formula>
    </cfRule>
  </conditionalFormatting>
  <conditionalFormatting sqref="S103">
    <cfRule type="cellIs" dxfId="126" priority="114" operator="between">
      <formula>1</formula>
      <formula>4</formula>
    </cfRule>
    <cfRule type="containsText" dxfId="125" priority="115" operator="containsText" text="X">
      <formula>NOT(ISERROR(SEARCH("X",S103)))</formula>
    </cfRule>
  </conditionalFormatting>
  <conditionalFormatting sqref="B93">
    <cfRule type="duplicateValues" dxfId="124" priority="105"/>
  </conditionalFormatting>
  <conditionalFormatting sqref="F93">
    <cfRule type="containsBlanks" dxfId="123" priority="111">
      <formula>LEN(TRIM(F93))=0</formula>
    </cfRule>
  </conditionalFormatting>
  <conditionalFormatting sqref="P93:R93">
    <cfRule type="containsText" dxfId="122" priority="108" operator="containsText" text="PRIMARY STUDY">
      <formula>NOT(ISERROR(SEARCH("PRIMARY STUDY",P93)))</formula>
    </cfRule>
    <cfRule type="notContainsText" dxfId="121" priority="109" operator="notContains" text="YES">
      <formula>ISERROR(SEARCH("YES",P93))</formula>
    </cfRule>
    <cfRule type="containsText" dxfId="120" priority="110" operator="containsText" text="YES">
      <formula>NOT(ISERROR(SEARCH("YES",P93)))</formula>
    </cfRule>
  </conditionalFormatting>
  <conditionalFormatting sqref="S93">
    <cfRule type="containsBlanks" dxfId="119" priority="112">
      <formula>LEN(TRIM(S93))=0</formula>
    </cfRule>
  </conditionalFormatting>
  <conditionalFormatting sqref="S93">
    <cfRule type="cellIs" dxfId="118" priority="106" operator="between">
      <formula>1</formula>
      <formula>4</formula>
    </cfRule>
    <cfRule type="containsText" dxfId="117" priority="107" operator="containsText" text="X">
      <formula>NOT(ISERROR(SEARCH("X",S93)))</formula>
    </cfRule>
  </conditionalFormatting>
  <conditionalFormatting sqref="B104">
    <cfRule type="duplicateValues" dxfId="116" priority="97"/>
  </conditionalFormatting>
  <conditionalFormatting sqref="F104">
    <cfRule type="containsBlanks" dxfId="115" priority="103">
      <formula>LEN(TRIM(F104))=0</formula>
    </cfRule>
  </conditionalFormatting>
  <conditionalFormatting sqref="P104:R104">
    <cfRule type="containsText" dxfId="114" priority="100" operator="containsText" text="PRIMARY STUDY">
      <formula>NOT(ISERROR(SEARCH("PRIMARY STUDY",P104)))</formula>
    </cfRule>
    <cfRule type="notContainsText" dxfId="113" priority="101" operator="notContains" text="YES">
      <formula>ISERROR(SEARCH("YES",P104))</formula>
    </cfRule>
    <cfRule type="containsText" dxfId="112" priority="102" operator="containsText" text="YES">
      <formula>NOT(ISERROR(SEARCH("YES",P104)))</formula>
    </cfRule>
  </conditionalFormatting>
  <conditionalFormatting sqref="S104">
    <cfRule type="cellIs" dxfId="111" priority="98" operator="between">
      <formula>1</formula>
      <formula>4</formula>
    </cfRule>
    <cfRule type="containsText" dxfId="110" priority="99" operator="containsText" text="X">
      <formula>NOT(ISERROR(SEARCH("X",S104)))</formula>
    </cfRule>
    <cfRule type="containsBlanks" dxfId="109" priority="104">
      <formula>LEN(TRIM(S104))=0</formula>
    </cfRule>
  </conditionalFormatting>
  <conditionalFormatting sqref="B105">
    <cfRule type="duplicateValues" dxfId="108" priority="89"/>
  </conditionalFormatting>
  <conditionalFormatting sqref="F105">
    <cfRule type="containsBlanks" dxfId="107" priority="95">
      <formula>LEN(TRIM(F105))=0</formula>
    </cfRule>
  </conditionalFormatting>
  <conditionalFormatting sqref="P105:R105">
    <cfRule type="containsText" dxfId="106" priority="92" operator="containsText" text="PRIMARY STUDY">
      <formula>NOT(ISERROR(SEARCH("PRIMARY STUDY",P105)))</formula>
    </cfRule>
    <cfRule type="notContainsText" dxfId="105" priority="93" operator="notContains" text="YES">
      <formula>ISERROR(SEARCH("YES",P105))</formula>
    </cfRule>
    <cfRule type="containsText" dxfId="104" priority="94" operator="containsText" text="YES">
      <formula>NOT(ISERROR(SEARCH("YES",P105)))</formula>
    </cfRule>
  </conditionalFormatting>
  <conditionalFormatting sqref="S105">
    <cfRule type="cellIs" dxfId="103" priority="90" operator="between">
      <formula>1</formula>
      <formula>4</formula>
    </cfRule>
    <cfRule type="containsText" dxfId="102" priority="91" operator="containsText" text="X">
      <formula>NOT(ISERROR(SEARCH("X",S105)))</formula>
    </cfRule>
    <cfRule type="containsBlanks" dxfId="101" priority="96">
      <formula>LEN(TRIM(S105))=0</formula>
    </cfRule>
  </conditionalFormatting>
  <conditionalFormatting sqref="B106">
    <cfRule type="duplicateValues" dxfId="100" priority="81"/>
  </conditionalFormatting>
  <conditionalFormatting sqref="F106">
    <cfRule type="containsBlanks" dxfId="99" priority="87">
      <formula>LEN(TRIM(F106))=0</formula>
    </cfRule>
  </conditionalFormatting>
  <conditionalFormatting sqref="P106:R106">
    <cfRule type="containsText" dxfId="98" priority="84" operator="containsText" text="PRIMARY STUDY">
      <formula>NOT(ISERROR(SEARCH("PRIMARY STUDY",P106)))</formula>
    </cfRule>
    <cfRule type="notContainsText" dxfId="97" priority="85" operator="notContains" text="YES">
      <formula>ISERROR(SEARCH("YES",P106))</formula>
    </cfRule>
    <cfRule type="containsText" dxfId="96" priority="86" operator="containsText" text="YES">
      <formula>NOT(ISERROR(SEARCH("YES",P106)))</formula>
    </cfRule>
  </conditionalFormatting>
  <conditionalFormatting sqref="S106">
    <cfRule type="cellIs" dxfId="95" priority="82" operator="between">
      <formula>1</formula>
      <formula>4</formula>
    </cfRule>
    <cfRule type="containsText" dxfId="94" priority="83" operator="containsText" text="X">
      <formula>NOT(ISERROR(SEARCH("X",S106)))</formula>
    </cfRule>
    <cfRule type="containsBlanks" dxfId="93" priority="88">
      <formula>LEN(TRIM(S106))=0</formula>
    </cfRule>
  </conditionalFormatting>
  <conditionalFormatting sqref="B107">
    <cfRule type="duplicateValues" dxfId="92" priority="73"/>
  </conditionalFormatting>
  <conditionalFormatting sqref="F107">
    <cfRule type="containsBlanks" dxfId="91" priority="79">
      <formula>LEN(TRIM(F107))=0</formula>
    </cfRule>
  </conditionalFormatting>
  <conditionalFormatting sqref="P107:R107">
    <cfRule type="containsText" dxfId="90" priority="76" operator="containsText" text="PRIMARY STUDY">
      <formula>NOT(ISERROR(SEARCH("PRIMARY STUDY",P107)))</formula>
    </cfRule>
    <cfRule type="notContainsText" dxfId="89" priority="77" operator="notContains" text="YES">
      <formula>ISERROR(SEARCH("YES",P107))</formula>
    </cfRule>
    <cfRule type="containsText" dxfId="88" priority="78" operator="containsText" text="YES">
      <formula>NOT(ISERROR(SEARCH("YES",P107)))</formula>
    </cfRule>
  </conditionalFormatting>
  <conditionalFormatting sqref="S107">
    <cfRule type="cellIs" dxfId="87" priority="74" operator="between">
      <formula>1</formula>
      <formula>4</formula>
    </cfRule>
    <cfRule type="containsText" dxfId="86" priority="75" operator="containsText" text="X">
      <formula>NOT(ISERROR(SEARCH("X",S107)))</formula>
    </cfRule>
    <cfRule type="containsBlanks" dxfId="85" priority="80">
      <formula>LEN(TRIM(S107))=0</formula>
    </cfRule>
  </conditionalFormatting>
  <conditionalFormatting sqref="B108">
    <cfRule type="duplicateValues" dxfId="84" priority="65"/>
  </conditionalFormatting>
  <conditionalFormatting sqref="F108">
    <cfRule type="containsBlanks" dxfId="83" priority="71">
      <formula>LEN(TRIM(F108))=0</formula>
    </cfRule>
  </conditionalFormatting>
  <conditionalFormatting sqref="P108:R108">
    <cfRule type="containsText" dxfId="82" priority="68" operator="containsText" text="PRIMARY STUDY">
      <formula>NOT(ISERROR(SEARCH("PRIMARY STUDY",P108)))</formula>
    </cfRule>
    <cfRule type="notContainsText" dxfId="81" priority="69" operator="notContains" text="YES">
      <formula>ISERROR(SEARCH("YES",P108))</formula>
    </cfRule>
    <cfRule type="containsText" dxfId="80" priority="70" operator="containsText" text="YES">
      <formula>NOT(ISERROR(SEARCH("YES",P108)))</formula>
    </cfRule>
  </conditionalFormatting>
  <conditionalFormatting sqref="S108">
    <cfRule type="cellIs" dxfId="79" priority="66" operator="between">
      <formula>1</formula>
      <formula>4</formula>
    </cfRule>
    <cfRule type="containsText" dxfId="78" priority="67" operator="containsText" text="X">
      <formula>NOT(ISERROR(SEARCH("X",S108)))</formula>
    </cfRule>
    <cfRule type="containsBlanks" dxfId="77" priority="72">
      <formula>LEN(TRIM(S108))=0</formula>
    </cfRule>
  </conditionalFormatting>
  <conditionalFormatting sqref="B109">
    <cfRule type="duplicateValues" dxfId="76" priority="57"/>
  </conditionalFormatting>
  <conditionalFormatting sqref="F109">
    <cfRule type="containsBlanks" dxfId="75" priority="63">
      <formula>LEN(TRIM(F109))=0</formula>
    </cfRule>
  </conditionalFormatting>
  <conditionalFormatting sqref="P109:R109">
    <cfRule type="containsText" dxfId="74" priority="60" operator="containsText" text="PRIMARY STUDY">
      <formula>NOT(ISERROR(SEARCH("PRIMARY STUDY",P109)))</formula>
    </cfRule>
    <cfRule type="notContainsText" dxfId="73" priority="61" operator="notContains" text="YES">
      <formula>ISERROR(SEARCH("YES",P109))</formula>
    </cfRule>
    <cfRule type="containsText" dxfId="72" priority="62" operator="containsText" text="YES">
      <formula>NOT(ISERROR(SEARCH("YES",P109)))</formula>
    </cfRule>
  </conditionalFormatting>
  <conditionalFormatting sqref="S109">
    <cfRule type="cellIs" dxfId="71" priority="58" operator="between">
      <formula>1</formula>
      <formula>4</formula>
    </cfRule>
    <cfRule type="containsText" dxfId="70" priority="59" operator="containsText" text="X">
      <formula>NOT(ISERROR(SEARCH("X",S109)))</formula>
    </cfRule>
    <cfRule type="containsBlanks" dxfId="69" priority="64">
      <formula>LEN(TRIM(S109))=0</formula>
    </cfRule>
  </conditionalFormatting>
  <conditionalFormatting sqref="B110">
    <cfRule type="duplicateValues" dxfId="68" priority="49"/>
  </conditionalFormatting>
  <conditionalFormatting sqref="F110">
    <cfRule type="containsBlanks" dxfId="67" priority="55">
      <formula>LEN(TRIM(F110))=0</formula>
    </cfRule>
  </conditionalFormatting>
  <conditionalFormatting sqref="P110:R110">
    <cfRule type="containsText" dxfId="66" priority="52" operator="containsText" text="PRIMARY STUDY">
      <formula>NOT(ISERROR(SEARCH("PRIMARY STUDY",P110)))</formula>
    </cfRule>
    <cfRule type="notContainsText" dxfId="65" priority="53" operator="notContains" text="YES">
      <formula>ISERROR(SEARCH("YES",P110))</formula>
    </cfRule>
    <cfRule type="containsText" dxfId="64" priority="54" operator="containsText" text="YES">
      <formula>NOT(ISERROR(SEARCH("YES",P110)))</formula>
    </cfRule>
  </conditionalFormatting>
  <conditionalFormatting sqref="S110">
    <cfRule type="cellIs" dxfId="63" priority="50" operator="between">
      <formula>1</formula>
      <formula>4</formula>
    </cfRule>
    <cfRule type="containsText" dxfId="62" priority="51" operator="containsText" text="X">
      <formula>NOT(ISERROR(SEARCH("X",S110)))</formula>
    </cfRule>
    <cfRule type="containsBlanks" dxfId="61" priority="56">
      <formula>LEN(TRIM(S110))=0</formula>
    </cfRule>
  </conditionalFormatting>
  <conditionalFormatting sqref="B111">
    <cfRule type="duplicateValues" dxfId="60" priority="41"/>
  </conditionalFormatting>
  <conditionalFormatting sqref="F111">
    <cfRule type="containsBlanks" dxfId="59" priority="47">
      <formula>LEN(TRIM(F111))=0</formula>
    </cfRule>
  </conditionalFormatting>
  <conditionalFormatting sqref="P111:R111">
    <cfRule type="containsText" dxfId="58" priority="44" operator="containsText" text="PRIMARY STUDY">
      <formula>NOT(ISERROR(SEARCH("PRIMARY STUDY",P111)))</formula>
    </cfRule>
    <cfRule type="notContainsText" dxfId="57" priority="45" operator="notContains" text="YES">
      <formula>ISERROR(SEARCH("YES",P111))</formula>
    </cfRule>
    <cfRule type="containsText" dxfId="56" priority="46" operator="containsText" text="YES">
      <formula>NOT(ISERROR(SEARCH("YES",P111)))</formula>
    </cfRule>
  </conditionalFormatting>
  <conditionalFormatting sqref="S111">
    <cfRule type="cellIs" dxfId="55" priority="42" operator="between">
      <formula>1</formula>
      <formula>4</formula>
    </cfRule>
    <cfRule type="containsText" dxfId="54" priority="43" operator="containsText" text="X">
      <formula>NOT(ISERROR(SEARCH("X",S111)))</formula>
    </cfRule>
    <cfRule type="containsBlanks" dxfId="53" priority="48">
      <formula>LEN(TRIM(S111))=0</formula>
    </cfRule>
  </conditionalFormatting>
  <conditionalFormatting sqref="B112">
    <cfRule type="duplicateValues" dxfId="52" priority="33"/>
  </conditionalFormatting>
  <conditionalFormatting sqref="F112">
    <cfRule type="containsBlanks" dxfId="51" priority="39">
      <formula>LEN(TRIM(F112))=0</formula>
    </cfRule>
  </conditionalFormatting>
  <conditionalFormatting sqref="P112:R112">
    <cfRule type="containsText" dxfId="50" priority="36" operator="containsText" text="PRIMARY STUDY">
      <formula>NOT(ISERROR(SEARCH("PRIMARY STUDY",P112)))</formula>
    </cfRule>
    <cfRule type="notContainsText" dxfId="49" priority="37" operator="notContains" text="YES">
      <formula>ISERROR(SEARCH("YES",P112))</formula>
    </cfRule>
    <cfRule type="containsText" dxfId="48" priority="38" operator="containsText" text="YES">
      <formula>NOT(ISERROR(SEARCH("YES",P112)))</formula>
    </cfRule>
  </conditionalFormatting>
  <conditionalFormatting sqref="S112">
    <cfRule type="cellIs" dxfId="47" priority="34" operator="between">
      <formula>1</formula>
      <formula>4</formula>
    </cfRule>
    <cfRule type="containsText" dxfId="46" priority="35" operator="containsText" text="X">
      <formula>NOT(ISERROR(SEARCH("X",S112)))</formula>
    </cfRule>
    <cfRule type="containsBlanks" dxfId="45" priority="40">
      <formula>LEN(TRIM(S112))=0</formula>
    </cfRule>
  </conditionalFormatting>
  <conditionalFormatting sqref="B113">
    <cfRule type="duplicateValues" dxfId="44" priority="25"/>
  </conditionalFormatting>
  <conditionalFormatting sqref="F113">
    <cfRule type="containsBlanks" dxfId="43" priority="31">
      <formula>LEN(TRIM(F113))=0</formula>
    </cfRule>
  </conditionalFormatting>
  <conditionalFormatting sqref="P113:R113">
    <cfRule type="containsText" dxfId="42" priority="28" operator="containsText" text="PRIMARY STUDY">
      <formula>NOT(ISERROR(SEARCH("PRIMARY STUDY",P113)))</formula>
    </cfRule>
    <cfRule type="notContainsText" dxfId="41" priority="29" operator="notContains" text="YES">
      <formula>ISERROR(SEARCH("YES",P113))</formula>
    </cfRule>
    <cfRule type="containsText" dxfId="40" priority="30" operator="containsText" text="YES">
      <formula>NOT(ISERROR(SEARCH("YES",P113)))</formula>
    </cfRule>
  </conditionalFormatting>
  <conditionalFormatting sqref="S113">
    <cfRule type="cellIs" dxfId="39" priority="26" operator="between">
      <formula>1</formula>
      <formula>4</formula>
    </cfRule>
    <cfRule type="containsText" dxfId="38" priority="27" operator="containsText" text="X">
      <formula>NOT(ISERROR(SEARCH("X",S113)))</formula>
    </cfRule>
    <cfRule type="containsBlanks" dxfId="37" priority="32">
      <formula>LEN(TRIM(S113))=0</formula>
    </cfRule>
  </conditionalFormatting>
  <conditionalFormatting sqref="B114">
    <cfRule type="duplicateValues" dxfId="36" priority="17"/>
  </conditionalFormatting>
  <conditionalFormatting sqref="F114">
    <cfRule type="containsBlanks" dxfId="35" priority="23">
      <formula>LEN(TRIM(F114))=0</formula>
    </cfRule>
  </conditionalFormatting>
  <conditionalFormatting sqref="P114:R114">
    <cfRule type="containsText" dxfId="34" priority="20" operator="containsText" text="PRIMARY STUDY">
      <formula>NOT(ISERROR(SEARCH("PRIMARY STUDY",P114)))</formula>
    </cfRule>
    <cfRule type="notContainsText" dxfId="33" priority="21" operator="notContains" text="YES">
      <formula>ISERROR(SEARCH("YES",P114))</formula>
    </cfRule>
    <cfRule type="containsText" dxfId="32" priority="22" operator="containsText" text="YES">
      <formula>NOT(ISERROR(SEARCH("YES",P114)))</formula>
    </cfRule>
  </conditionalFormatting>
  <conditionalFormatting sqref="S114">
    <cfRule type="cellIs" dxfId="31" priority="18" operator="between">
      <formula>1</formula>
      <formula>4</formula>
    </cfRule>
    <cfRule type="containsText" dxfId="30" priority="19" operator="containsText" text="X">
      <formula>NOT(ISERROR(SEARCH("X",S114)))</formula>
    </cfRule>
    <cfRule type="containsBlanks" dxfId="29" priority="24">
      <formula>LEN(TRIM(S114))=0</formula>
    </cfRule>
  </conditionalFormatting>
  <conditionalFormatting sqref="B115">
    <cfRule type="duplicateValues" dxfId="28" priority="9"/>
  </conditionalFormatting>
  <conditionalFormatting sqref="F115">
    <cfRule type="containsBlanks" dxfId="27" priority="15">
      <formula>LEN(TRIM(F115))=0</formula>
    </cfRule>
  </conditionalFormatting>
  <conditionalFormatting sqref="P115:R115">
    <cfRule type="containsText" dxfId="26" priority="12" operator="containsText" text="PRIMARY STUDY">
      <formula>NOT(ISERROR(SEARCH("PRIMARY STUDY",P115)))</formula>
    </cfRule>
    <cfRule type="notContainsText" dxfId="25" priority="13" operator="notContains" text="YES">
      <formula>ISERROR(SEARCH("YES",P115))</formula>
    </cfRule>
    <cfRule type="containsText" dxfId="24" priority="14" operator="containsText" text="YES">
      <formula>NOT(ISERROR(SEARCH("YES",P115)))</formula>
    </cfRule>
  </conditionalFormatting>
  <conditionalFormatting sqref="S115">
    <cfRule type="cellIs" dxfId="23" priority="10" operator="between">
      <formula>1</formula>
      <formula>4</formula>
    </cfRule>
    <cfRule type="containsText" dxfId="22" priority="11" operator="containsText" text="X">
      <formula>NOT(ISERROR(SEARCH("X",S115)))</formula>
    </cfRule>
    <cfRule type="containsBlanks" dxfId="21" priority="16">
      <formula>LEN(TRIM(S115))=0</formula>
    </cfRule>
  </conditionalFormatting>
  <conditionalFormatting sqref="B116">
    <cfRule type="duplicateValues" dxfId="20" priority="1"/>
  </conditionalFormatting>
  <conditionalFormatting sqref="F116">
    <cfRule type="containsBlanks" dxfId="19" priority="7">
      <formula>LEN(TRIM(F116))=0</formula>
    </cfRule>
  </conditionalFormatting>
  <conditionalFormatting sqref="P116:R116">
    <cfRule type="containsText" dxfId="18" priority="4" operator="containsText" text="PRIMARY STUDY">
      <formula>NOT(ISERROR(SEARCH("PRIMARY STUDY",P116)))</formula>
    </cfRule>
    <cfRule type="notContainsText" dxfId="17" priority="5" operator="notContains" text="YES">
      <formula>ISERROR(SEARCH("YES",P116))</formula>
    </cfRule>
    <cfRule type="containsText" dxfId="16" priority="6" operator="containsText" text="YES">
      <formula>NOT(ISERROR(SEARCH("YES",P116)))</formula>
    </cfRule>
  </conditionalFormatting>
  <conditionalFormatting sqref="S116">
    <cfRule type="cellIs" dxfId="15" priority="2" operator="between">
      <formula>1</formula>
      <formula>4</formula>
    </cfRule>
    <cfRule type="containsText" dxfId="14" priority="3" operator="containsText" text="X">
      <formula>NOT(ISERROR(SEARCH("X",S116)))</formula>
    </cfRule>
    <cfRule type="containsBlanks" dxfId="1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892</v>
      </c>
      <c r="B1" s="73" t="s">
        <v>893</v>
      </c>
      <c r="C1" s="73" t="s">
        <v>3794</v>
      </c>
    </row>
    <row r="2" spans="1:3" x14ac:dyDescent="0.25">
      <c r="A2">
        <v>1</v>
      </c>
      <c r="B2" t="s">
        <v>894</v>
      </c>
      <c r="C2">
        <v>4.3029999999999999</v>
      </c>
    </row>
    <row r="3" spans="1:3" x14ac:dyDescent="0.25">
      <c r="A3">
        <v>2</v>
      </c>
      <c r="B3" t="s">
        <v>895</v>
      </c>
      <c r="C3">
        <v>4.149</v>
      </c>
    </row>
    <row r="4" spans="1:3" x14ac:dyDescent="0.25">
      <c r="A4">
        <v>3</v>
      </c>
      <c r="B4" t="s">
        <v>896</v>
      </c>
      <c r="C4">
        <v>3.879</v>
      </c>
    </row>
    <row r="5" spans="1:3" x14ac:dyDescent="0.25">
      <c r="A5">
        <v>4</v>
      </c>
      <c r="B5" t="s">
        <v>897</v>
      </c>
      <c r="C5">
        <v>3.4119999999999999</v>
      </c>
    </row>
    <row r="6" spans="1:3" x14ac:dyDescent="0.25">
      <c r="A6">
        <v>5</v>
      </c>
      <c r="B6" t="s">
        <v>898</v>
      </c>
      <c r="C6">
        <v>3.1920000000000002</v>
      </c>
    </row>
    <row r="7" spans="1:3" x14ac:dyDescent="0.25">
      <c r="A7">
        <v>6</v>
      </c>
      <c r="B7" t="s">
        <v>899</v>
      </c>
      <c r="C7">
        <v>3.0920000000000001</v>
      </c>
    </row>
    <row r="8" spans="1:3" x14ac:dyDescent="0.25">
      <c r="A8">
        <v>7</v>
      </c>
      <c r="B8" t="s">
        <v>900</v>
      </c>
      <c r="C8">
        <v>3.0070000000000001</v>
      </c>
    </row>
    <row r="9" spans="1:3" x14ac:dyDescent="0.25">
      <c r="A9">
        <v>8</v>
      </c>
      <c r="B9" t="s">
        <v>901</v>
      </c>
      <c r="C9">
        <v>2.891</v>
      </c>
    </row>
    <row r="10" spans="1:3" x14ac:dyDescent="0.25">
      <c r="A10">
        <v>9</v>
      </c>
      <c r="B10" t="s">
        <v>902</v>
      </c>
      <c r="C10">
        <v>2.8730000000000002</v>
      </c>
    </row>
    <row r="11" spans="1:3" x14ac:dyDescent="0.25">
      <c r="A11">
        <v>10</v>
      </c>
      <c r="B11" t="s">
        <v>903</v>
      </c>
      <c r="C11">
        <v>2.6120000000000001</v>
      </c>
    </row>
    <row r="12" spans="1:3" x14ac:dyDescent="0.25">
      <c r="A12">
        <v>11</v>
      </c>
      <c r="B12" t="s">
        <v>904</v>
      </c>
      <c r="C12">
        <v>2.4889999999999999</v>
      </c>
    </row>
    <row r="13" spans="1:3" x14ac:dyDescent="0.25">
      <c r="A13">
        <v>12</v>
      </c>
      <c r="B13" t="s">
        <v>905</v>
      </c>
      <c r="C13">
        <v>2.48</v>
      </c>
    </row>
    <row r="14" spans="1:3" x14ac:dyDescent="0.25">
      <c r="A14">
        <v>13</v>
      </c>
      <c r="B14" t="s">
        <v>906</v>
      </c>
      <c r="C14">
        <v>2.3879999999999999</v>
      </c>
    </row>
    <row r="15" spans="1:3" x14ac:dyDescent="0.25">
      <c r="A15">
        <v>14</v>
      </c>
      <c r="B15" t="s">
        <v>907</v>
      </c>
      <c r="C15">
        <v>2.2850000000000001</v>
      </c>
    </row>
    <row r="16" spans="1:3" x14ac:dyDescent="0.25">
      <c r="A16">
        <v>15</v>
      </c>
      <c r="B16" t="s">
        <v>908</v>
      </c>
      <c r="C16">
        <v>2.2850000000000001</v>
      </c>
    </row>
    <row r="17" spans="1:3" x14ac:dyDescent="0.25">
      <c r="A17">
        <v>16</v>
      </c>
      <c r="B17" t="s">
        <v>909</v>
      </c>
      <c r="C17">
        <v>2.1269999999999998</v>
      </c>
    </row>
    <row r="18" spans="1:3" x14ac:dyDescent="0.25">
      <c r="A18">
        <v>17</v>
      </c>
      <c r="B18" t="s">
        <v>910</v>
      </c>
      <c r="C18">
        <v>2.0790000000000002</v>
      </c>
    </row>
    <row r="19" spans="1:3" x14ac:dyDescent="0.25">
      <c r="A19">
        <v>18</v>
      </c>
      <c r="B19" t="s">
        <v>911</v>
      </c>
      <c r="C19">
        <v>2.0129999999999999</v>
      </c>
    </row>
    <row r="20" spans="1:3" x14ac:dyDescent="0.25">
      <c r="A20">
        <v>19</v>
      </c>
      <c r="B20" t="s">
        <v>912</v>
      </c>
      <c r="C20">
        <v>1.8520000000000001</v>
      </c>
    </row>
    <row r="21" spans="1:3" x14ac:dyDescent="0.25">
      <c r="A21">
        <v>20</v>
      </c>
      <c r="B21" t="s">
        <v>913</v>
      </c>
      <c r="C21">
        <v>1.8460000000000001</v>
      </c>
    </row>
    <row r="22" spans="1:3" x14ac:dyDescent="0.25">
      <c r="A22">
        <v>21</v>
      </c>
      <c r="B22" t="s">
        <v>914</v>
      </c>
      <c r="C22">
        <v>1.8049999999999999</v>
      </c>
    </row>
    <row r="23" spans="1:3" x14ac:dyDescent="0.25">
      <c r="A23">
        <v>22</v>
      </c>
      <c r="B23" t="s">
        <v>915</v>
      </c>
      <c r="C23">
        <v>1.66</v>
      </c>
    </row>
    <row r="24" spans="1:3" x14ac:dyDescent="0.25">
      <c r="A24">
        <v>23</v>
      </c>
      <c r="B24" t="s">
        <v>916</v>
      </c>
      <c r="C24">
        <v>1.65</v>
      </c>
    </row>
    <row r="25" spans="1:3" x14ac:dyDescent="0.25">
      <c r="A25">
        <v>24</v>
      </c>
      <c r="B25" t="s">
        <v>917</v>
      </c>
      <c r="C25">
        <v>1.506</v>
      </c>
    </row>
    <row r="26" spans="1:3" x14ac:dyDescent="0.25">
      <c r="A26">
        <v>25</v>
      </c>
      <c r="B26" t="s">
        <v>918</v>
      </c>
      <c r="C26">
        <v>1.393</v>
      </c>
    </row>
    <row r="27" spans="1:3" x14ac:dyDescent="0.25">
      <c r="A27">
        <v>26</v>
      </c>
      <c r="B27" t="s">
        <v>919</v>
      </c>
      <c r="C27">
        <v>1.383</v>
      </c>
    </row>
    <row r="28" spans="1:3" x14ac:dyDescent="0.25">
      <c r="A28">
        <v>27</v>
      </c>
      <c r="B28" t="s">
        <v>920</v>
      </c>
      <c r="C28">
        <v>1.38</v>
      </c>
    </row>
    <row r="29" spans="1:3" x14ac:dyDescent="0.25">
      <c r="A29">
        <v>28</v>
      </c>
      <c r="B29" t="s">
        <v>3785</v>
      </c>
      <c r="C29">
        <v>1.35</v>
      </c>
    </row>
    <row r="30" spans="1:3" x14ac:dyDescent="0.25">
      <c r="A30">
        <v>29</v>
      </c>
      <c r="B30" t="s">
        <v>921</v>
      </c>
      <c r="C30">
        <v>1.232</v>
      </c>
    </row>
    <row r="31" spans="1:3" x14ac:dyDescent="0.25">
      <c r="A31">
        <v>30</v>
      </c>
      <c r="B31" t="s">
        <v>922</v>
      </c>
      <c r="C31">
        <v>1.2170000000000001</v>
      </c>
    </row>
    <row r="32" spans="1:3" x14ac:dyDescent="0.25">
      <c r="A32">
        <v>31</v>
      </c>
      <c r="B32" t="s">
        <v>923</v>
      </c>
      <c r="C32">
        <v>1.18</v>
      </c>
    </row>
    <row r="33" spans="1:3" x14ac:dyDescent="0.25">
      <c r="A33">
        <v>32</v>
      </c>
      <c r="B33" t="s">
        <v>924</v>
      </c>
      <c r="C33">
        <v>1.159</v>
      </c>
    </row>
    <row r="34" spans="1:3" x14ac:dyDescent="0.25">
      <c r="A34">
        <v>33</v>
      </c>
      <c r="B34" t="s">
        <v>925</v>
      </c>
      <c r="C34">
        <v>1.1459999999999999</v>
      </c>
    </row>
    <row r="35" spans="1:3" x14ac:dyDescent="0.25">
      <c r="A35">
        <v>34</v>
      </c>
      <c r="B35" t="s">
        <v>926</v>
      </c>
      <c r="C35">
        <v>1.1419999999999999</v>
      </c>
    </row>
    <row r="36" spans="1:3" x14ac:dyDescent="0.25">
      <c r="A36">
        <v>35</v>
      </c>
      <c r="B36" t="s">
        <v>927</v>
      </c>
      <c r="C36">
        <v>1.123</v>
      </c>
    </row>
    <row r="37" spans="1:3" x14ac:dyDescent="0.25">
      <c r="A37">
        <v>36</v>
      </c>
      <c r="B37" t="s">
        <v>928</v>
      </c>
      <c r="C37">
        <v>1.091</v>
      </c>
    </row>
    <row r="38" spans="1:3" x14ac:dyDescent="0.25">
      <c r="A38">
        <v>37</v>
      </c>
      <c r="B38" t="s">
        <v>929</v>
      </c>
      <c r="C38">
        <v>1.0649999999999999</v>
      </c>
    </row>
    <row r="39" spans="1:3" x14ac:dyDescent="0.25">
      <c r="A39">
        <v>38</v>
      </c>
      <c r="B39" t="s">
        <v>930</v>
      </c>
      <c r="C39">
        <v>1.052</v>
      </c>
    </row>
    <row r="40" spans="1:3" x14ac:dyDescent="0.25">
      <c r="A40">
        <v>39</v>
      </c>
      <c r="B40" t="s">
        <v>931</v>
      </c>
      <c r="C40">
        <v>1.0349999999999999</v>
      </c>
    </row>
    <row r="41" spans="1:3" x14ac:dyDescent="0.25">
      <c r="A41">
        <v>40</v>
      </c>
      <c r="B41" t="s">
        <v>932</v>
      </c>
      <c r="C41">
        <v>1.02</v>
      </c>
    </row>
    <row r="42" spans="1:3" x14ac:dyDescent="0.25">
      <c r="A42">
        <v>41</v>
      </c>
      <c r="B42" t="s">
        <v>933</v>
      </c>
      <c r="C42">
        <v>1.0049999999999999</v>
      </c>
    </row>
    <row r="43" spans="1:3" x14ac:dyDescent="0.25">
      <c r="A43">
        <v>42</v>
      </c>
      <c r="B43" t="s">
        <v>934</v>
      </c>
      <c r="C43">
        <v>0.99199999999999999</v>
      </c>
    </row>
    <row r="44" spans="1:3" x14ac:dyDescent="0.25">
      <c r="A44">
        <v>43</v>
      </c>
      <c r="B44" t="s">
        <v>935</v>
      </c>
      <c r="C44">
        <v>0.97099999999999997</v>
      </c>
    </row>
    <row r="45" spans="1:3" x14ac:dyDescent="0.25">
      <c r="A45">
        <v>44</v>
      </c>
      <c r="B45" t="s">
        <v>936</v>
      </c>
      <c r="C45">
        <v>0.96399999999999997</v>
      </c>
    </row>
    <row r="46" spans="1:3" x14ac:dyDescent="0.25">
      <c r="A46">
        <v>45</v>
      </c>
      <c r="B46" t="s">
        <v>937</v>
      </c>
      <c r="C46">
        <v>0.90500000000000003</v>
      </c>
    </row>
    <row r="47" spans="1:3" x14ac:dyDescent="0.25">
      <c r="A47">
        <v>46</v>
      </c>
      <c r="B47" t="s">
        <v>938</v>
      </c>
      <c r="C47">
        <v>0.90300000000000002</v>
      </c>
    </row>
    <row r="48" spans="1:3" x14ac:dyDescent="0.25">
      <c r="A48">
        <v>47</v>
      </c>
      <c r="B48" t="s">
        <v>939</v>
      </c>
      <c r="C48">
        <v>0.9</v>
      </c>
    </row>
    <row r="49" spans="1:3" x14ac:dyDescent="0.25">
      <c r="A49">
        <v>48</v>
      </c>
      <c r="B49" t="s">
        <v>940</v>
      </c>
      <c r="C49">
        <v>0.876</v>
      </c>
    </row>
    <row r="50" spans="1:3" x14ac:dyDescent="0.25">
      <c r="A50">
        <v>49</v>
      </c>
      <c r="B50" t="s">
        <v>941</v>
      </c>
      <c r="C50">
        <v>0.79900000000000004</v>
      </c>
    </row>
    <row r="51" spans="1:3" x14ac:dyDescent="0.25">
      <c r="A51">
        <v>50</v>
      </c>
      <c r="B51" t="s">
        <v>942</v>
      </c>
      <c r="C51">
        <v>0.79800000000000004</v>
      </c>
    </row>
    <row r="52" spans="1:3" x14ac:dyDescent="0.25">
      <c r="A52">
        <v>51</v>
      </c>
      <c r="B52" t="s">
        <v>943</v>
      </c>
      <c r="C52">
        <v>0.79400000000000004</v>
      </c>
    </row>
    <row r="53" spans="1:3" x14ac:dyDescent="0.25">
      <c r="A53">
        <v>52</v>
      </c>
      <c r="B53" t="s">
        <v>944</v>
      </c>
      <c r="C53">
        <v>0.79300000000000004</v>
      </c>
    </row>
    <row r="54" spans="1:3" x14ac:dyDescent="0.25">
      <c r="A54">
        <v>53</v>
      </c>
      <c r="B54" t="s">
        <v>945</v>
      </c>
      <c r="C54">
        <v>0.78100000000000003</v>
      </c>
    </row>
    <row r="55" spans="1:3" x14ac:dyDescent="0.25">
      <c r="A55">
        <v>54</v>
      </c>
      <c r="B55" t="s">
        <v>946</v>
      </c>
      <c r="C55">
        <v>0.78100000000000003</v>
      </c>
    </row>
    <row r="56" spans="1:3" x14ac:dyDescent="0.25">
      <c r="A56">
        <v>55</v>
      </c>
      <c r="B56" t="s">
        <v>947</v>
      </c>
      <c r="C56">
        <v>0.78</v>
      </c>
    </row>
    <row r="57" spans="1:3" x14ac:dyDescent="0.25">
      <c r="A57">
        <v>56</v>
      </c>
      <c r="B57" t="s">
        <v>948</v>
      </c>
      <c r="C57">
        <v>0.77500000000000002</v>
      </c>
    </row>
    <row r="58" spans="1:3" x14ac:dyDescent="0.25">
      <c r="A58">
        <v>57</v>
      </c>
      <c r="B58" t="s">
        <v>949</v>
      </c>
      <c r="C58">
        <v>0.76700000000000002</v>
      </c>
    </row>
    <row r="59" spans="1:3" x14ac:dyDescent="0.25">
      <c r="A59">
        <v>58</v>
      </c>
      <c r="B59" t="s">
        <v>950</v>
      </c>
      <c r="C59">
        <v>0.72199999999999998</v>
      </c>
    </row>
    <row r="60" spans="1:3" x14ac:dyDescent="0.25">
      <c r="A60">
        <v>59</v>
      </c>
      <c r="B60" t="s">
        <v>951</v>
      </c>
      <c r="C60">
        <v>0.70799999999999996</v>
      </c>
    </row>
    <row r="61" spans="1:3" x14ac:dyDescent="0.25">
      <c r="A61">
        <v>60</v>
      </c>
      <c r="B61" t="s">
        <v>952</v>
      </c>
      <c r="C61">
        <v>0.68500000000000005</v>
      </c>
    </row>
    <row r="62" spans="1:3" x14ac:dyDescent="0.25">
      <c r="A62">
        <v>61</v>
      </c>
      <c r="B62" t="s">
        <v>953</v>
      </c>
      <c r="C62">
        <v>0.66900000000000004</v>
      </c>
    </row>
    <row r="63" spans="1:3" x14ac:dyDescent="0.25">
      <c r="A63">
        <v>62</v>
      </c>
      <c r="B63" t="s">
        <v>954</v>
      </c>
      <c r="C63">
        <v>0.66600000000000004</v>
      </c>
    </row>
    <row r="64" spans="1:3" x14ac:dyDescent="0.25">
      <c r="A64">
        <v>63</v>
      </c>
      <c r="B64" t="s">
        <v>955</v>
      </c>
      <c r="C64">
        <v>0.65</v>
      </c>
    </row>
    <row r="65" spans="1:3" x14ac:dyDescent="0.25">
      <c r="A65">
        <v>64</v>
      </c>
      <c r="B65" t="s">
        <v>956</v>
      </c>
      <c r="C65">
        <v>0.64100000000000001</v>
      </c>
    </row>
    <row r="66" spans="1:3" x14ac:dyDescent="0.25">
      <c r="A66">
        <v>65</v>
      </c>
      <c r="B66" t="s">
        <v>957</v>
      </c>
      <c r="C66">
        <v>0.63</v>
      </c>
    </row>
    <row r="67" spans="1:3" x14ac:dyDescent="0.25">
      <c r="A67">
        <v>66</v>
      </c>
      <c r="B67" t="s">
        <v>958</v>
      </c>
      <c r="C67">
        <v>0.625</v>
      </c>
    </row>
    <row r="68" spans="1:3" x14ac:dyDescent="0.25">
      <c r="A68">
        <v>67</v>
      </c>
      <c r="B68" t="s">
        <v>959</v>
      </c>
      <c r="C68">
        <v>0.624</v>
      </c>
    </row>
    <row r="69" spans="1:3" x14ac:dyDescent="0.25">
      <c r="A69">
        <v>68</v>
      </c>
      <c r="B69" t="s">
        <v>960</v>
      </c>
      <c r="C69">
        <v>0.61399999999999999</v>
      </c>
    </row>
    <row r="70" spans="1:3" x14ac:dyDescent="0.25">
      <c r="A70">
        <v>69</v>
      </c>
      <c r="B70" t="s">
        <v>961</v>
      </c>
      <c r="C70">
        <v>0.61399999999999999</v>
      </c>
    </row>
    <row r="71" spans="1:3" x14ac:dyDescent="0.25">
      <c r="A71">
        <v>70</v>
      </c>
      <c r="B71" t="s">
        <v>962</v>
      </c>
      <c r="C71">
        <v>0.60399999999999998</v>
      </c>
    </row>
    <row r="72" spans="1:3" x14ac:dyDescent="0.25">
      <c r="A72">
        <v>71</v>
      </c>
      <c r="B72" t="s">
        <v>963</v>
      </c>
      <c r="C72">
        <v>0.60199999999999998</v>
      </c>
    </row>
    <row r="73" spans="1:3" x14ac:dyDescent="0.25">
      <c r="A73">
        <v>72</v>
      </c>
      <c r="B73" t="s">
        <v>964</v>
      </c>
      <c r="C73">
        <v>0.60099999999999998</v>
      </c>
    </row>
    <row r="74" spans="1:3" x14ac:dyDescent="0.25">
      <c r="A74">
        <v>73</v>
      </c>
      <c r="B74" t="s">
        <v>965</v>
      </c>
      <c r="C74">
        <v>0.6</v>
      </c>
    </row>
    <row r="75" spans="1:3" x14ac:dyDescent="0.25">
      <c r="A75">
        <v>74</v>
      </c>
      <c r="B75" t="s">
        <v>966</v>
      </c>
      <c r="C75">
        <v>0.59599999999999997</v>
      </c>
    </row>
    <row r="76" spans="1:3" x14ac:dyDescent="0.25">
      <c r="A76">
        <v>75</v>
      </c>
      <c r="B76" t="s">
        <v>967</v>
      </c>
      <c r="C76">
        <v>0.59</v>
      </c>
    </row>
    <row r="77" spans="1:3" x14ac:dyDescent="0.25">
      <c r="A77">
        <v>76</v>
      </c>
      <c r="B77" t="s">
        <v>968</v>
      </c>
      <c r="C77">
        <v>0.58699999999999997</v>
      </c>
    </row>
    <row r="78" spans="1:3" x14ac:dyDescent="0.25">
      <c r="A78">
        <v>77</v>
      </c>
      <c r="B78" t="s">
        <v>969</v>
      </c>
      <c r="C78">
        <v>0.56599999999999995</v>
      </c>
    </row>
    <row r="79" spans="1:3" x14ac:dyDescent="0.25">
      <c r="A79">
        <v>78</v>
      </c>
      <c r="B79" t="s">
        <v>970</v>
      </c>
      <c r="C79">
        <v>0.55300000000000005</v>
      </c>
    </row>
    <row r="80" spans="1:3" x14ac:dyDescent="0.25">
      <c r="A80">
        <v>79</v>
      </c>
      <c r="B80" t="s">
        <v>971</v>
      </c>
      <c r="C80">
        <v>0.54400000000000004</v>
      </c>
    </row>
    <row r="81" spans="1:3" x14ac:dyDescent="0.25">
      <c r="A81">
        <v>80</v>
      </c>
      <c r="B81" t="s">
        <v>972</v>
      </c>
      <c r="C81">
        <v>0.52900000000000003</v>
      </c>
    </row>
    <row r="82" spans="1:3" x14ac:dyDescent="0.25">
      <c r="A82">
        <v>81</v>
      </c>
      <c r="B82" t="s">
        <v>973</v>
      </c>
      <c r="C82">
        <v>0.52800000000000002</v>
      </c>
    </row>
    <row r="83" spans="1:3" x14ac:dyDescent="0.25">
      <c r="A83">
        <v>82</v>
      </c>
      <c r="B83" t="s">
        <v>974</v>
      </c>
      <c r="C83">
        <v>0.50800000000000001</v>
      </c>
    </row>
    <row r="84" spans="1:3" x14ac:dyDescent="0.25">
      <c r="A84">
        <v>83</v>
      </c>
      <c r="B84" t="s">
        <v>975</v>
      </c>
      <c r="C84">
        <v>0.5</v>
      </c>
    </row>
    <row r="85" spans="1:3" x14ac:dyDescent="0.25">
      <c r="A85">
        <v>84</v>
      </c>
      <c r="B85" t="s">
        <v>976</v>
      </c>
      <c r="C85">
        <v>0.497</v>
      </c>
    </row>
    <row r="86" spans="1:3" x14ac:dyDescent="0.25">
      <c r="A86">
        <v>85</v>
      </c>
      <c r="B86" t="s">
        <v>977</v>
      </c>
      <c r="C86">
        <v>0.496</v>
      </c>
    </row>
    <row r="87" spans="1:3" x14ac:dyDescent="0.25">
      <c r="A87">
        <v>86</v>
      </c>
      <c r="B87" t="s">
        <v>978</v>
      </c>
      <c r="C87">
        <v>0.47699999999999998</v>
      </c>
    </row>
    <row r="88" spans="1:3" x14ac:dyDescent="0.25">
      <c r="A88">
        <v>87</v>
      </c>
      <c r="B88" t="s">
        <v>979</v>
      </c>
      <c r="C88">
        <v>0.47099999999999997</v>
      </c>
    </row>
    <row r="89" spans="1:3" x14ac:dyDescent="0.25">
      <c r="A89">
        <v>88</v>
      </c>
      <c r="B89" t="s">
        <v>980</v>
      </c>
      <c r="C89">
        <v>0.46899999999999997</v>
      </c>
    </row>
    <row r="90" spans="1:3" x14ac:dyDescent="0.25">
      <c r="A90">
        <v>89</v>
      </c>
      <c r="B90" t="s">
        <v>981</v>
      </c>
      <c r="C90">
        <v>0.46700000000000003</v>
      </c>
    </row>
    <row r="91" spans="1:3" x14ac:dyDescent="0.25">
      <c r="A91">
        <v>90</v>
      </c>
      <c r="B91" t="s">
        <v>982</v>
      </c>
      <c r="C91">
        <v>0.46400000000000002</v>
      </c>
    </row>
    <row r="92" spans="1:3" x14ac:dyDescent="0.25">
      <c r="A92">
        <v>91</v>
      </c>
      <c r="B92" t="s">
        <v>983</v>
      </c>
      <c r="C92">
        <v>0.45200000000000001</v>
      </c>
    </row>
    <row r="93" spans="1:3" x14ac:dyDescent="0.25">
      <c r="A93">
        <v>92</v>
      </c>
      <c r="B93" t="s">
        <v>984</v>
      </c>
      <c r="C93">
        <v>0.45200000000000001</v>
      </c>
    </row>
    <row r="94" spans="1:3" x14ac:dyDescent="0.25">
      <c r="A94">
        <v>93</v>
      </c>
      <c r="B94" t="s">
        <v>985</v>
      </c>
      <c r="C94">
        <v>0.44900000000000001</v>
      </c>
    </row>
    <row r="95" spans="1:3" x14ac:dyDescent="0.25">
      <c r="A95">
        <v>94</v>
      </c>
      <c r="B95" t="s">
        <v>986</v>
      </c>
      <c r="C95">
        <v>0.44800000000000001</v>
      </c>
    </row>
    <row r="96" spans="1:3" x14ac:dyDescent="0.25">
      <c r="A96">
        <v>95</v>
      </c>
      <c r="B96" t="s">
        <v>987</v>
      </c>
      <c r="C96">
        <v>0.442</v>
      </c>
    </row>
    <row r="97" spans="1:3" x14ac:dyDescent="0.25">
      <c r="A97">
        <v>96</v>
      </c>
      <c r="B97" t="s">
        <v>988</v>
      </c>
      <c r="C97">
        <v>0.437</v>
      </c>
    </row>
    <row r="98" spans="1:3" x14ac:dyDescent="0.25">
      <c r="A98">
        <v>97</v>
      </c>
      <c r="B98" t="s">
        <v>989</v>
      </c>
      <c r="C98">
        <v>0.435</v>
      </c>
    </row>
    <row r="99" spans="1:3" x14ac:dyDescent="0.25">
      <c r="A99">
        <v>98</v>
      </c>
      <c r="B99" t="s">
        <v>990</v>
      </c>
      <c r="C99">
        <v>0.432</v>
      </c>
    </row>
    <row r="100" spans="1:3" x14ac:dyDescent="0.25">
      <c r="A100">
        <v>99</v>
      </c>
      <c r="B100" t="s">
        <v>991</v>
      </c>
      <c r="C100">
        <v>0.42199999999999999</v>
      </c>
    </row>
    <row r="101" spans="1:3" x14ac:dyDescent="0.25">
      <c r="A101">
        <v>100</v>
      </c>
      <c r="B101" t="s">
        <v>992</v>
      </c>
      <c r="C101">
        <v>0.42199999999999999</v>
      </c>
    </row>
    <row r="102" spans="1:3" x14ac:dyDescent="0.25">
      <c r="A102">
        <v>101</v>
      </c>
      <c r="B102" t="s">
        <v>993</v>
      </c>
      <c r="C102">
        <v>0.41899999999999998</v>
      </c>
    </row>
    <row r="103" spans="1:3" x14ac:dyDescent="0.25">
      <c r="A103">
        <v>102</v>
      </c>
      <c r="B103" t="s">
        <v>994</v>
      </c>
      <c r="C103">
        <v>0.41699999999999998</v>
      </c>
    </row>
    <row r="104" spans="1:3" x14ac:dyDescent="0.25">
      <c r="A104">
        <v>103</v>
      </c>
      <c r="B104" t="s">
        <v>995</v>
      </c>
      <c r="C104">
        <v>0.40500000000000003</v>
      </c>
    </row>
    <row r="105" spans="1:3" x14ac:dyDescent="0.25">
      <c r="A105">
        <v>104</v>
      </c>
      <c r="B105" t="s">
        <v>996</v>
      </c>
      <c r="C105">
        <v>0.40400000000000003</v>
      </c>
    </row>
    <row r="106" spans="1:3" x14ac:dyDescent="0.25">
      <c r="A106">
        <v>105</v>
      </c>
      <c r="B106" t="s">
        <v>997</v>
      </c>
      <c r="C106">
        <v>0.40100000000000002</v>
      </c>
    </row>
    <row r="107" spans="1:3" x14ac:dyDescent="0.25">
      <c r="A107">
        <v>106</v>
      </c>
      <c r="B107" t="s">
        <v>998</v>
      </c>
      <c r="C107">
        <v>0.39800000000000002</v>
      </c>
    </row>
    <row r="108" spans="1:3" x14ac:dyDescent="0.25">
      <c r="A108">
        <v>107</v>
      </c>
      <c r="B108" t="s">
        <v>999</v>
      </c>
      <c r="C108">
        <v>0.39500000000000002</v>
      </c>
    </row>
    <row r="109" spans="1:3" x14ac:dyDescent="0.25">
      <c r="A109">
        <v>108</v>
      </c>
      <c r="B109" t="s">
        <v>1000</v>
      </c>
      <c r="C109">
        <v>0.39200000000000002</v>
      </c>
    </row>
    <row r="110" spans="1:3" x14ac:dyDescent="0.25">
      <c r="A110">
        <v>109</v>
      </c>
      <c r="B110" t="s">
        <v>1001</v>
      </c>
      <c r="C110">
        <v>0.375</v>
      </c>
    </row>
    <row r="111" spans="1:3" x14ac:dyDescent="0.25">
      <c r="A111">
        <v>110</v>
      </c>
      <c r="B111" t="s">
        <v>1002</v>
      </c>
      <c r="C111">
        <v>0.375</v>
      </c>
    </row>
    <row r="112" spans="1:3" x14ac:dyDescent="0.25">
      <c r="A112">
        <v>111</v>
      </c>
      <c r="B112" t="s">
        <v>1003</v>
      </c>
      <c r="C112">
        <v>0.372</v>
      </c>
    </row>
    <row r="113" spans="1:3" x14ac:dyDescent="0.25">
      <c r="A113">
        <v>112</v>
      </c>
      <c r="B113" t="s">
        <v>1004</v>
      </c>
      <c r="C113">
        <v>0.371</v>
      </c>
    </row>
    <row r="114" spans="1:3" x14ac:dyDescent="0.25">
      <c r="A114">
        <v>113</v>
      </c>
      <c r="B114" t="s">
        <v>1005</v>
      </c>
      <c r="C114">
        <v>0.371</v>
      </c>
    </row>
    <row r="115" spans="1:3" x14ac:dyDescent="0.25">
      <c r="A115">
        <v>114</v>
      </c>
      <c r="B115" t="s">
        <v>1006</v>
      </c>
      <c r="C115">
        <v>0.36199999999999999</v>
      </c>
    </row>
    <row r="116" spans="1:3" x14ac:dyDescent="0.25">
      <c r="A116">
        <v>115</v>
      </c>
      <c r="B116" t="s">
        <v>1007</v>
      </c>
      <c r="C116">
        <v>0.35899999999999999</v>
      </c>
    </row>
    <row r="117" spans="1:3" x14ac:dyDescent="0.25">
      <c r="A117">
        <v>116</v>
      </c>
      <c r="B117" t="s">
        <v>1008</v>
      </c>
      <c r="C117">
        <v>0.35799999999999998</v>
      </c>
    </row>
    <row r="118" spans="1:3" x14ac:dyDescent="0.25">
      <c r="A118">
        <v>117</v>
      </c>
      <c r="B118" t="s">
        <v>1009</v>
      </c>
      <c r="C118">
        <v>0.35499999999999998</v>
      </c>
    </row>
    <row r="119" spans="1:3" x14ac:dyDescent="0.25">
      <c r="A119">
        <v>118</v>
      </c>
      <c r="B119" t="s">
        <v>1010</v>
      </c>
      <c r="C119">
        <v>0.34599999999999997</v>
      </c>
    </row>
    <row r="120" spans="1:3" x14ac:dyDescent="0.25">
      <c r="A120">
        <v>119</v>
      </c>
      <c r="B120" t="s">
        <v>1011</v>
      </c>
      <c r="C120">
        <v>0.34599999999999997</v>
      </c>
    </row>
    <row r="121" spans="1:3" x14ac:dyDescent="0.25">
      <c r="A121">
        <v>120</v>
      </c>
      <c r="B121" t="s">
        <v>1012</v>
      </c>
      <c r="C121">
        <v>0.34300000000000003</v>
      </c>
    </row>
    <row r="122" spans="1:3" x14ac:dyDescent="0.25">
      <c r="A122">
        <v>121</v>
      </c>
      <c r="B122" t="s">
        <v>1013</v>
      </c>
      <c r="C122">
        <v>0.34100000000000003</v>
      </c>
    </row>
    <row r="123" spans="1:3" x14ac:dyDescent="0.25">
      <c r="A123">
        <v>122</v>
      </c>
      <c r="B123" t="s">
        <v>1014</v>
      </c>
      <c r="C123">
        <v>0.33900000000000002</v>
      </c>
    </row>
    <row r="124" spans="1:3" x14ac:dyDescent="0.25">
      <c r="A124">
        <v>123</v>
      </c>
      <c r="B124" t="s">
        <v>1015</v>
      </c>
      <c r="C124">
        <v>0.33600000000000002</v>
      </c>
    </row>
    <row r="125" spans="1:3" x14ac:dyDescent="0.25">
      <c r="A125">
        <v>124</v>
      </c>
      <c r="B125" t="s">
        <v>1016</v>
      </c>
      <c r="C125">
        <v>0.33600000000000002</v>
      </c>
    </row>
    <row r="126" spans="1:3" x14ac:dyDescent="0.25">
      <c r="A126">
        <v>125</v>
      </c>
      <c r="B126" t="s">
        <v>1017</v>
      </c>
      <c r="C126">
        <v>0.33500000000000002</v>
      </c>
    </row>
    <row r="127" spans="1:3" x14ac:dyDescent="0.25">
      <c r="A127">
        <v>126</v>
      </c>
      <c r="B127" t="s">
        <v>1018</v>
      </c>
      <c r="C127">
        <v>0.33400000000000002</v>
      </c>
    </row>
    <row r="128" spans="1:3" x14ac:dyDescent="0.25">
      <c r="A128">
        <v>127</v>
      </c>
      <c r="B128" t="s">
        <v>1019</v>
      </c>
      <c r="C128">
        <v>0.33200000000000002</v>
      </c>
    </row>
    <row r="129" spans="1:3" x14ac:dyDescent="0.25">
      <c r="A129">
        <v>128</v>
      </c>
      <c r="B129" t="s">
        <v>1020</v>
      </c>
      <c r="C129">
        <v>0.32800000000000001</v>
      </c>
    </row>
    <row r="130" spans="1:3" x14ac:dyDescent="0.25">
      <c r="A130">
        <v>129</v>
      </c>
      <c r="B130" t="s">
        <v>1021</v>
      </c>
      <c r="C130">
        <v>0.32600000000000001</v>
      </c>
    </row>
    <row r="131" spans="1:3" x14ac:dyDescent="0.25">
      <c r="A131">
        <v>130</v>
      </c>
      <c r="B131" t="s">
        <v>1022</v>
      </c>
      <c r="C131">
        <v>0.32300000000000001</v>
      </c>
    </row>
    <row r="132" spans="1:3" x14ac:dyDescent="0.25">
      <c r="A132">
        <v>131</v>
      </c>
      <c r="B132" t="s">
        <v>1023</v>
      </c>
      <c r="C132">
        <v>0.317</v>
      </c>
    </row>
    <row r="133" spans="1:3" x14ac:dyDescent="0.25">
      <c r="A133">
        <v>132</v>
      </c>
      <c r="B133" t="s">
        <v>1024</v>
      </c>
      <c r="C133">
        <v>0.316</v>
      </c>
    </row>
    <row r="134" spans="1:3" x14ac:dyDescent="0.25">
      <c r="A134">
        <v>133</v>
      </c>
      <c r="B134" t="s">
        <v>1025</v>
      </c>
      <c r="C134">
        <v>0.311</v>
      </c>
    </row>
    <row r="135" spans="1:3" x14ac:dyDescent="0.25">
      <c r="A135">
        <v>134</v>
      </c>
      <c r="B135" t="s">
        <v>1026</v>
      </c>
      <c r="C135">
        <v>0.30599999999999999</v>
      </c>
    </row>
    <row r="136" spans="1:3" x14ac:dyDescent="0.25">
      <c r="A136">
        <v>135</v>
      </c>
      <c r="B136" t="s">
        <v>1027</v>
      </c>
      <c r="C136">
        <v>0.30599999999999999</v>
      </c>
    </row>
    <row r="137" spans="1:3" x14ac:dyDescent="0.25">
      <c r="A137">
        <v>136</v>
      </c>
      <c r="B137" t="s">
        <v>1028</v>
      </c>
      <c r="C137">
        <v>0.30399999999999999</v>
      </c>
    </row>
    <row r="138" spans="1:3" x14ac:dyDescent="0.25">
      <c r="A138">
        <v>137</v>
      </c>
      <c r="B138" t="s">
        <v>1029</v>
      </c>
      <c r="C138">
        <v>0.30299999999999999</v>
      </c>
    </row>
    <row r="139" spans="1:3" x14ac:dyDescent="0.25">
      <c r="A139">
        <v>138</v>
      </c>
      <c r="B139" t="s">
        <v>1030</v>
      </c>
      <c r="C139">
        <v>0.30199999999999999</v>
      </c>
    </row>
    <row r="140" spans="1:3" x14ac:dyDescent="0.25">
      <c r="A140">
        <v>139</v>
      </c>
      <c r="B140" t="s">
        <v>1031</v>
      </c>
      <c r="C140">
        <v>0.29899999999999999</v>
      </c>
    </row>
    <row r="141" spans="1:3" x14ac:dyDescent="0.25">
      <c r="A141">
        <v>140</v>
      </c>
      <c r="B141" t="s">
        <v>1032</v>
      </c>
      <c r="C141">
        <v>0.29799999999999999</v>
      </c>
    </row>
    <row r="142" spans="1:3" x14ac:dyDescent="0.25">
      <c r="A142">
        <v>141</v>
      </c>
      <c r="B142" t="s">
        <v>1033</v>
      </c>
      <c r="C142">
        <v>0.29099999999999998</v>
      </c>
    </row>
    <row r="143" spans="1:3" x14ac:dyDescent="0.25">
      <c r="A143">
        <v>142</v>
      </c>
      <c r="B143" t="s">
        <v>1034</v>
      </c>
      <c r="C143">
        <v>0.28999999999999998</v>
      </c>
    </row>
    <row r="144" spans="1:3" x14ac:dyDescent="0.25">
      <c r="A144">
        <v>143</v>
      </c>
      <c r="B144" t="s">
        <v>1035</v>
      </c>
      <c r="C144">
        <v>0.28699999999999998</v>
      </c>
    </row>
    <row r="145" spans="1:3" x14ac:dyDescent="0.25">
      <c r="A145">
        <v>144</v>
      </c>
      <c r="B145" t="s">
        <v>1036</v>
      </c>
      <c r="C145">
        <v>0.28699999999999998</v>
      </c>
    </row>
    <row r="146" spans="1:3" x14ac:dyDescent="0.25">
      <c r="A146">
        <v>145</v>
      </c>
      <c r="B146" t="s">
        <v>1037</v>
      </c>
      <c r="C146">
        <v>0.28599999999999998</v>
      </c>
    </row>
    <row r="147" spans="1:3" x14ac:dyDescent="0.25">
      <c r="A147">
        <v>146</v>
      </c>
      <c r="B147" t="s">
        <v>1038</v>
      </c>
      <c r="C147">
        <v>0.28399999999999997</v>
      </c>
    </row>
    <row r="148" spans="1:3" x14ac:dyDescent="0.25">
      <c r="A148">
        <v>147</v>
      </c>
      <c r="B148" t="s">
        <v>1039</v>
      </c>
      <c r="C148">
        <v>0.28299999999999997</v>
      </c>
    </row>
    <row r="149" spans="1:3" x14ac:dyDescent="0.25">
      <c r="A149">
        <v>148</v>
      </c>
      <c r="B149" t="s">
        <v>1040</v>
      </c>
      <c r="C149">
        <v>0.28000000000000003</v>
      </c>
    </row>
    <row r="150" spans="1:3" x14ac:dyDescent="0.25">
      <c r="A150">
        <v>149</v>
      </c>
      <c r="B150" t="s">
        <v>1041</v>
      </c>
      <c r="C150">
        <v>0.27700000000000002</v>
      </c>
    </row>
    <row r="151" spans="1:3" x14ac:dyDescent="0.25">
      <c r="A151">
        <v>150</v>
      </c>
      <c r="B151" t="s">
        <v>1042</v>
      </c>
      <c r="C151">
        <v>0.27200000000000002</v>
      </c>
    </row>
    <row r="152" spans="1:3" x14ac:dyDescent="0.25">
      <c r="A152">
        <v>151</v>
      </c>
      <c r="B152" t="s">
        <v>1043</v>
      </c>
      <c r="C152">
        <v>0.27</v>
      </c>
    </row>
    <row r="153" spans="1:3" x14ac:dyDescent="0.25">
      <c r="A153">
        <v>152</v>
      </c>
      <c r="B153" t="s">
        <v>1044</v>
      </c>
      <c r="C153">
        <v>0.27</v>
      </c>
    </row>
    <row r="154" spans="1:3" x14ac:dyDescent="0.25">
      <c r="A154">
        <v>153</v>
      </c>
      <c r="B154" t="s">
        <v>1045</v>
      </c>
      <c r="C154">
        <v>0.26400000000000001</v>
      </c>
    </row>
    <row r="155" spans="1:3" x14ac:dyDescent="0.25">
      <c r="A155">
        <v>154</v>
      </c>
      <c r="B155" t="s">
        <v>1046</v>
      </c>
      <c r="C155">
        <v>0.26300000000000001</v>
      </c>
    </row>
    <row r="156" spans="1:3" x14ac:dyDescent="0.25">
      <c r="A156">
        <v>155</v>
      </c>
      <c r="B156" t="s">
        <v>1047</v>
      </c>
      <c r="C156">
        <v>0.26</v>
      </c>
    </row>
    <row r="157" spans="1:3" x14ac:dyDescent="0.25">
      <c r="A157">
        <v>156</v>
      </c>
      <c r="B157" t="s">
        <v>1048</v>
      </c>
      <c r="C157">
        <v>0.25600000000000001</v>
      </c>
    </row>
    <row r="158" spans="1:3" x14ac:dyDescent="0.25">
      <c r="A158">
        <v>157</v>
      </c>
      <c r="B158" t="s">
        <v>1049</v>
      </c>
      <c r="C158">
        <v>0.25600000000000001</v>
      </c>
    </row>
    <row r="159" spans="1:3" x14ac:dyDescent="0.25">
      <c r="A159">
        <v>158</v>
      </c>
      <c r="B159" t="s">
        <v>1050</v>
      </c>
      <c r="C159">
        <v>0.255</v>
      </c>
    </row>
    <row r="160" spans="1:3" x14ac:dyDescent="0.25">
      <c r="A160">
        <v>159</v>
      </c>
      <c r="B160" t="s">
        <v>1051</v>
      </c>
      <c r="C160">
        <v>0.255</v>
      </c>
    </row>
    <row r="161" spans="1:3" x14ac:dyDescent="0.25">
      <c r="A161">
        <v>160</v>
      </c>
      <c r="B161" t="s">
        <v>1052</v>
      </c>
      <c r="C161">
        <v>0.254</v>
      </c>
    </row>
    <row r="162" spans="1:3" x14ac:dyDescent="0.25">
      <c r="A162">
        <v>161</v>
      </c>
      <c r="B162" t="s">
        <v>1053</v>
      </c>
      <c r="C162">
        <v>0.251</v>
      </c>
    </row>
    <row r="163" spans="1:3" x14ac:dyDescent="0.25">
      <c r="A163">
        <v>162</v>
      </c>
      <c r="B163" t="s">
        <v>1054</v>
      </c>
      <c r="C163">
        <v>0.251</v>
      </c>
    </row>
    <row r="164" spans="1:3" x14ac:dyDescent="0.25">
      <c r="A164">
        <v>163</v>
      </c>
      <c r="B164" t="s">
        <v>1055</v>
      </c>
      <c r="C164">
        <v>0.25</v>
      </c>
    </row>
    <row r="165" spans="1:3" x14ac:dyDescent="0.25">
      <c r="A165">
        <v>164</v>
      </c>
      <c r="B165" t="s">
        <v>1056</v>
      </c>
      <c r="C165">
        <v>0.249</v>
      </c>
    </row>
    <row r="166" spans="1:3" x14ac:dyDescent="0.25">
      <c r="A166">
        <v>165</v>
      </c>
      <c r="B166" t="s">
        <v>1057</v>
      </c>
      <c r="C166">
        <v>0.246</v>
      </c>
    </row>
    <row r="167" spans="1:3" x14ac:dyDescent="0.25">
      <c r="A167">
        <v>166</v>
      </c>
      <c r="B167" t="s">
        <v>1058</v>
      </c>
      <c r="C167">
        <v>0.245</v>
      </c>
    </row>
    <row r="168" spans="1:3" x14ac:dyDescent="0.25">
      <c r="A168">
        <v>167</v>
      </c>
      <c r="B168" t="s">
        <v>1059</v>
      </c>
      <c r="C168">
        <v>0.24399999999999999</v>
      </c>
    </row>
    <row r="169" spans="1:3" x14ac:dyDescent="0.25">
      <c r="A169">
        <v>168</v>
      </c>
      <c r="B169" t="s">
        <v>1060</v>
      </c>
      <c r="C169">
        <v>0.24199999999999999</v>
      </c>
    </row>
    <row r="170" spans="1:3" x14ac:dyDescent="0.25">
      <c r="A170">
        <v>169</v>
      </c>
      <c r="B170" t="s">
        <v>1061</v>
      </c>
      <c r="C170">
        <v>0.24099999999999999</v>
      </c>
    </row>
    <row r="171" spans="1:3" x14ac:dyDescent="0.25">
      <c r="A171">
        <v>170</v>
      </c>
      <c r="B171" t="s">
        <v>1062</v>
      </c>
      <c r="C171">
        <v>0.24</v>
      </c>
    </row>
    <row r="172" spans="1:3" x14ac:dyDescent="0.25">
      <c r="A172">
        <v>171</v>
      </c>
      <c r="B172" t="s">
        <v>1063</v>
      </c>
      <c r="C172">
        <v>0.23899999999999999</v>
      </c>
    </row>
    <row r="173" spans="1:3" x14ac:dyDescent="0.25">
      <c r="A173">
        <v>172</v>
      </c>
      <c r="B173" t="s">
        <v>1064</v>
      </c>
      <c r="C173">
        <v>0.23899999999999999</v>
      </c>
    </row>
    <row r="174" spans="1:3" x14ac:dyDescent="0.25">
      <c r="A174">
        <v>173</v>
      </c>
      <c r="B174" t="s">
        <v>1065</v>
      </c>
      <c r="C174">
        <v>0.23499999999999999</v>
      </c>
    </row>
    <row r="175" spans="1:3" x14ac:dyDescent="0.25">
      <c r="A175">
        <v>174</v>
      </c>
      <c r="B175" t="s">
        <v>1066</v>
      </c>
      <c r="C175">
        <v>0.23499999999999999</v>
      </c>
    </row>
    <row r="176" spans="1:3" x14ac:dyDescent="0.25">
      <c r="A176">
        <v>175</v>
      </c>
      <c r="B176" t="s">
        <v>1067</v>
      </c>
      <c r="C176">
        <v>0.23</v>
      </c>
    </row>
    <row r="177" spans="1:3" x14ac:dyDescent="0.25">
      <c r="A177">
        <v>176</v>
      </c>
      <c r="B177" t="s">
        <v>1068</v>
      </c>
      <c r="C177">
        <v>0.22700000000000001</v>
      </c>
    </row>
    <row r="178" spans="1:3" x14ac:dyDescent="0.25">
      <c r="A178">
        <v>177</v>
      </c>
      <c r="B178" t="s">
        <v>1069</v>
      </c>
      <c r="C178">
        <v>0.22700000000000001</v>
      </c>
    </row>
    <row r="179" spans="1:3" x14ac:dyDescent="0.25">
      <c r="A179">
        <v>178</v>
      </c>
      <c r="B179" t="s">
        <v>1070</v>
      </c>
      <c r="C179">
        <v>0.224</v>
      </c>
    </row>
    <row r="180" spans="1:3" x14ac:dyDescent="0.25">
      <c r="A180">
        <v>179</v>
      </c>
      <c r="B180" t="s">
        <v>1071</v>
      </c>
      <c r="C180">
        <v>0.222</v>
      </c>
    </row>
    <row r="181" spans="1:3" x14ac:dyDescent="0.25">
      <c r="A181">
        <v>180</v>
      </c>
      <c r="B181" t="s">
        <v>1072</v>
      </c>
      <c r="C181">
        <v>0.222</v>
      </c>
    </row>
    <row r="182" spans="1:3" x14ac:dyDescent="0.25">
      <c r="A182">
        <v>181</v>
      </c>
      <c r="B182" t="s">
        <v>1073</v>
      </c>
      <c r="C182">
        <v>0.221</v>
      </c>
    </row>
    <row r="183" spans="1:3" x14ac:dyDescent="0.25">
      <c r="A183">
        <v>182</v>
      </c>
      <c r="B183" t="s">
        <v>1074</v>
      </c>
      <c r="C183">
        <v>0.219</v>
      </c>
    </row>
    <row r="184" spans="1:3" x14ac:dyDescent="0.25">
      <c r="A184">
        <v>183</v>
      </c>
      <c r="B184" t="s">
        <v>1075</v>
      </c>
      <c r="C184">
        <v>0.217</v>
      </c>
    </row>
    <row r="185" spans="1:3" x14ac:dyDescent="0.25">
      <c r="A185">
        <v>184</v>
      </c>
      <c r="B185" t="s">
        <v>1076</v>
      </c>
      <c r="C185">
        <v>0.215</v>
      </c>
    </row>
    <row r="186" spans="1:3" x14ac:dyDescent="0.25">
      <c r="A186">
        <v>185</v>
      </c>
      <c r="B186" t="s">
        <v>1077</v>
      </c>
      <c r="C186">
        <v>0.215</v>
      </c>
    </row>
    <row r="187" spans="1:3" x14ac:dyDescent="0.25">
      <c r="A187">
        <v>186</v>
      </c>
      <c r="B187" t="s">
        <v>1078</v>
      </c>
      <c r="C187">
        <v>0.215</v>
      </c>
    </row>
    <row r="188" spans="1:3" x14ac:dyDescent="0.25">
      <c r="A188">
        <v>187</v>
      </c>
      <c r="B188" t="s">
        <v>1079</v>
      </c>
      <c r="C188">
        <v>0.214</v>
      </c>
    </row>
    <row r="189" spans="1:3" x14ac:dyDescent="0.25">
      <c r="A189">
        <v>188</v>
      </c>
      <c r="B189" t="s">
        <v>1080</v>
      </c>
      <c r="C189">
        <v>0.21299999999999999</v>
      </c>
    </row>
    <row r="190" spans="1:3" x14ac:dyDescent="0.25">
      <c r="A190">
        <v>189</v>
      </c>
      <c r="B190" t="s">
        <v>1081</v>
      </c>
      <c r="C190">
        <v>0.21199999999999999</v>
      </c>
    </row>
    <row r="191" spans="1:3" x14ac:dyDescent="0.25">
      <c r="A191">
        <v>190</v>
      </c>
      <c r="B191" t="s">
        <v>1082</v>
      </c>
      <c r="C191">
        <v>0.21199999999999999</v>
      </c>
    </row>
    <row r="192" spans="1:3" x14ac:dyDescent="0.25">
      <c r="A192">
        <v>191</v>
      </c>
      <c r="B192" t="s">
        <v>1083</v>
      </c>
      <c r="C192">
        <v>0.21</v>
      </c>
    </row>
    <row r="193" spans="1:3" x14ac:dyDescent="0.25">
      <c r="A193">
        <v>192</v>
      </c>
      <c r="B193" t="s">
        <v>1084</v>
      </c>
      <c r="C193">
        <v>0.20899999999999999</v>
      </c>
    </row>
    <row r="194" spans="1:3" x14ac:dyDescent="0.25">
      <c r="A194">
        <v>193</v>
      </c>
      <c r="B194" t="s">
        <v>1085</v>
      </c>
      <c r="C194">
        <v>0.20799999999999999</v>
      </c>
    </row>
    <row r="195" spans="1:3" x14ac:dyDescent="0.25">
      <c r="A195">
        <v>194</v>
      </c>
      <c r="B195" t="s">
        <v>1086</v>
      </c>
      <c r="C195">
        <v>0.20799999999999999</v>
      </c>
    </row>
    <row r="196" spans="1:3" x14ac:dyDescent="0.25">
      <c r="A196">
        <v>195</v>
      </c>
      <c r="B196" t="s">
        <v>1087</v>
      </c>
      <c r="C196">
        <v>0.20599999999999999</v>
      </c>
    </row>
    <row r="197" spans="1:3" x14ac:dyDescent="0.25">
      <c r="A197">
        <v>196</v>
      </c>
      <c r="B197" t="s">
        <v>1088</v>
      </c>
      <c r="C197">
        <v>0.20599999999999999</v>
      </c>
    </row>
    <row r="198" spans="1:3" x14ac:dyDescent="0.25">
      <c r="A198">
        <v>197</v>
      </c>
      <c r="B198" t="s">
        <v>1089</v>
      </c>
      <c r="C198">
        <v>0.20399999999999999</v>
      </c>
    </row>
    <row r="199" spans="1:3" x14ac:dyDescent="0.25">
      <c r="A199">
        <v>198</v>
      </c>
      <c r="B199" t="s">
        <v>1090</v>
      </c>
      <c r="C199">
        <v>0.20200000000000001</v>
      </c>
    </row>
    <row r="200" spans="1:3" x14ac:dyDescent="0.25">
      <c r="A200">
        <v>199</v>
      </c>
      <c r="B200" t="s">
        <v>1091</v>
      </c>
      <c r="C200">
        <v>0.20200000000000001</v>
      </c>
    </row>
    <row r="201" spans="1:3" x14ac:dyDescent="0.25">
      <c r="A201">
        <v>200</v>
      </c>
      <c r="B201" t="s">
        <v>1092</v>
      </c>
      <c r="C201">
        <v>0.20200000000000001</v>
      </c>
    </row>
    <row r="202" spans="1:3" x14ac:dyDescent="0.25">
      <c r="A202">
        <v>201</v>
      </c>
      <c r="B202" t="s">
        <v>1093</v>
      </c>
      <c r="C202">
        <v>0.20200000000000001</v>
      </c>
    </row>
    <row r="203" spans="1:3" x14ac:dyDescent="0.25">
      <c r="A203">
        <v>202</v>
      </c>
      <c r="B203" t="s">
        <v>1094</v>
      </c>
      <c r="C203">
        <v>0.20100000000000001</v>
      </c>
    </row>
    <row r="204" spans="1:3" x14ac:dyDescent="0.25">
      <c r="A204">
        <v>203</v>
      </c>
      <c r="B204" t="s">
        <v>1095</v>
      </c>
      <c r="C204">
        <v>0.19900000000000001</v>
      </c>
    </row>
    <row r="205" spans="1:3" x14ac:dyDescent="0.25">
      <c r="A205">
        <v>204</v>
      </c>
      <c r="B205" t="s">
        <v>1096</v>
      </c>
      <c r="C205">
        <v>0.19700000000000001</v>
      </c>
    </row>
    <row r="206" spans="1:3" x14ac:dyDescent="0.25">
      <c r="A206">
        <v>205</v>
      </c>
      <c r="B206" t="s">
        <v>1097</v>
      </c>
      <c r="C206">
        <v>0.19600000000000001</v>
      </c>
    </row>
    <row r="207" spans="1:3" x14ac:dyDescent="0.25">
      <c r="A207">
        <v>206</v>
      </c>
      <c r="B207" t="s">
        <v>1098</v>
      </c>
      <c r="C207">
        <v>0.19500000000000001</v>
      </c>
    </row>
    <row r="208" spans="1:3" x14ac:dyDescent="0.25">
      <c r="A208">
        <v>207</v>
      </c>
      <c r="B208" t="s">
        <v>1099</v>
      </c>
      <c r="C208">
        <v>0.193</v>
      </c>
    </row>
    <row r="209" spans="1:3" x14ac:dyDescent="0.25">
      <c r="A209">
        <v>208</v>
      </c>
      <c r="B209" t="s">
        <v>1100</v>
      </c>
      <c r="C209">
        <v>0.193</v>
      </c>
    </row>
    <row r="210" spans="1:3" x14ac:dyDescent="0.25">
      <c r="A210">
        <v>209</v>
      </c>
      <c r="B210" t="s">
        <v>1101</v>
      </c>
      <c r="C210">
        <v>0.193</v>
      </c>
    </row>
    <row r="211" spans="1:3" x14ac:dyDescent="0.25">
      <c r="A211">
        <v>210</v>
      </c>
      <c r="B211" t="s">
        <v>1102</v>
      </c>
      <c r="C211">
        <v>0.192</v>
      </c>
    </row>
    <row r="212" spans="1:3" x14ac:dyDescent="0.25">
      <c r="A212">
        <v>211</v>
      </c>
      <c r="B212" t="s">
        <v>1103</v>
      </c>
      <c r="C212">
        <v>0.189</v>
      </c>
    </row>
    <row r="213" spans="1:3" x14ac:dyDescent="0.25">
      <c r="A213">
        <v>212</v>
      </c>
      <c r="B213" t="s">
        <v>1104</v>
      </c>
      <c r="C213">
        <v>0.187</v>
      </c>
    </row>
    <row r="214" spans="1:3" x14ac:dyDescent="0.25">
      <c r="A214">
        <v>213</v>
      </c>
      <c r="B214" t="s">
        <v>1105</v>
      </c>
      <c r="C214">
        <v>0.187</v>
      </c>
    </row>
    <row r="215" spans="1:3" x14ac:dyDescent="0.25">
      <c r="A215">
        <v>214</v>
      </c>
      <c r="B215" t="s">
        <v>1106</v>
      </c>
      <c r="C215">
        <v>0.187</v>
      </c>
    </row>
    <row r="216" spans="1:3" x14ac:dyDescent="0.25">
      <c r="A216">
        <v>215</v>
      </c>
      <c r="B216" t="s">
        <v>1107</v>
      </c>
      <c r="C216">
        <v>0.187</v>
      </c>
    </row>
    <row r="217" spans="1:3" x14ac:dyDescent="0.25">
      <c r="A217">
        <v>216</v>
      </c>
      <c r="B217" t="s">
        <v>1108</v>
      </c>
      <c r="C217">
        <v>0.186</v>
      </c>
    </row>
    <row r="218" spans="1:3" x14ac:dyDescent="0.25">
      <c r="A218">
        <v>217</v>
      </c>
      <c r="B218" t="s">
        <v>1109</v>
      </c>
      <c r="C218">
        <v>0.186</v>
      </c>
    </row>
    <row r="219" spans="1:3" x14ac:dyDescent="0.25">
      <c r="A219">
        <v>218</v>
      </c>
      <c r="B219" t="s">
        <v>1110</v>
      </c>
      <c r="C219">
        <v>0.184</v>
      </c>
    </row>
    <row r="220" spans="1:3" x14ac:dyDescent="0.25">
      <c r="A220">
        <v>219</v>
      </c>
      <c r="B220" t="s">
        <v>1111</v>
      </c>
      <c r="C220">
        <v>0.183</v>
      </c>
    </row>
    <row r="221" spans="1:3" x14ac:dyDescent="0.25">
      <c r="A221">
        <v>220</v>
      </c>
      <c r="B221" t="s">
        <v>1112</v>
      </c>
      <c r="C221">
        <v>0.18099999999999999</v>
      </c>
    </row>
    <row r="222" spans="1:3" x14ac:dyDescent="0.25">
      <c r="A222">
        <v>221</v>
      </c>
      <c r="B222" t="s">
        <v>1113</v>
      </c>
      <c r="C222">
        <v>0.18</v>
      </c>
    </row>
    <row r="223" spans="1:3" x14ac:dyDescent="0.25">
      <c r="A223">
        <v>222</v>
      </c>
      <c r="B223" t="s">
        <v>1114</v>
      </c>
      <c r="C223">
        <v>0.17499999999999999</v>
      </c>
    </row>
    <row r="224" spans="1:3" x14ac:dyDescent="0.25">
      <c r="A224">
        <v>223</v>
      </c>
      <c r="B224" t="s">
        <v>1115</v>
      </c>
      <c r="C224">
        <v>0.17499999999999999</v>
      </c>
    </row>
    <row r="225" spans="1:3" x14ac:dyDescent="0.25">
      <c r="A225">
        <v>224</v>
      </c>
      <c r="B225" t="s">
        <v>1116</v>
      </c>
      <c r="C225">
        <v>0.17499999999999999</v>
      </c>
    </row>
    <row r="226" spans="1:3" x14ac:dyDescent="0.25">
      <c r="A226">
        <v>225</v>
      </c>
      <c r="B226" t="s">
        <v>1117</v>
      </c>
      <c r="C226">
        <v>0.17399999999999999</v>
      </c>
    </row>
    <row r="227" spans="1:3" x14ac:dyDescent="0.25">
      <c r="A227">
        <v>226</v>
      </c>
      <c r="B227" t="s">
        <v>1118</v>
      </c>
      <c r="C227">
        <v>0.17399999999999999</v>
      </c>
    </row>
    <row r="228" spans="1:3" x14ac:dyDescent="0.25">
      <c r="A228">
        <v>227</v>
      </c>
      <c r="B228" t="s">
        <v>1119</v>
      </c>
      <c r="C228">
        <v>0.17199999999999999</v>
      </c>
    </row>
    <row r="229" spans="1:3" x14ac:dyDescent="0.25">
      <c r="A229">
        <v>228</v>
      </c>
      <c r="B229" t="s">
        <v>1120</v>
      </c>
      <c r="C229">
        <v>0.17100000000000001</v>
      </c>
    </row>
    <row r="230" spans="1:3" x14ac:dyDescent="0.25">
      <c r="A230">
        <v>229</v>
      </c>
      <c r="B230" t="s">
        <v>1121</v>
      </c>
      <c r="C230">
        <v>0.17100000000000001</v>
      </c>
    </row>
    <row r="231" spans="1:3" x14ac:dyDescent="0.25">
      <c r="A231">
        <v>230</v>
      </c>
      <c r="B231" t="s">
        <v>1122</v>
      </c>
      <c r="C231">
        <v>0.17100000000000001</v>
      </c>
    </row>
    <row r="232" spans="1:3" x14ac:dyDescent="0.25">
      <c r="A232">
        <v>231</v>
      </c>
      <c r="B232" t="s">
        <v>1123</v>
      </c>
      <c r="C232">
        <v>0.16900000000000001</v>
      </c>
    </row>
    <row r="233" spans="1:3" x14ac:dyDescent="0.25">
      <c r="A233">
        <v>232</v>
      </c>
      <c r="B233" t="s">
        <v>1124</v>
      </c>
      <c r="C233">
        <v>0.16700000000000001</v>
      </c>
    </row>
    <row r="234" spans="1:3" x14ac:dyDescent="0.25">
      <c r="A234">
        <v>233</v>
      </c>
      <c r="B234" t="s">
        <v>1125</v>
      </c>
      <c r="C234">
        <v>0.16700000000000001</v>
      </c>
    </row>
    <row r="235" spans="1:3" x14ac:dyDescent="0.25">
      <c r="A235">
        <v>234</v>
      </c>
      <c r="B235" t="s">
        <v>1126</v>
      </c>
      <c r="C235">
        <v>0.16600000000000001</v>
      </c>
    </row>
    <row r="236" spans="1:3" x14ac:dyDescent="0.25">
      <c r="A236">
        <v>235</v>
      </c>
      <c r="B236" t="s">
        <v>1127</v>
      </c>
      <c r="C236">
        <v>0.16400000000000001</v>
      </c>
    </row>
    <row r="237" spans="1:3" x14ac:dyDescent="0.25">
      <c r="A237">
        <v>236</v>
      </c>
      <c r="B237" t="s">
        <v>1128</v>
      </c>
      <c r="C237">
        <v>0.16400000000000001</v>
      </c>
    </row>
    <row r="238" spans="1:3" x14ac:dyDescent="0.25">
      <c r="A238">
        <v>237</v>
      </c>
      <c r="B238" t="s">
        <v>1129</v>
      </c>
      <c r="C238">
        <v>0.16400000000000001</v>
      </c>
    </row>
    <row r="239" spans="1:3" x14ac:dyDescent="0.25">
      <c r="A239">
        <v>238</v>
      </c>
      <c r="B239" t="s">
        <v>1130</v>
      </c>
      <c r="C239">
        <v>0.16200000000000001</v>
      </c>
    </row>
    <row r="240" spans="1:3" x14ac:dyDescent="0.25">
      <c r="A240">
        <v>239</v>
      </c>
      <c r="B240" t="s">
        <v>1131</v>
      </c>
      <c r="C240">
        <v>0.16</v>
      </c>
    </row>
    <row r="241" spans="1:3" x14ac:dyDescent="0.25">
      <c r="A241">
        <v>240</v>
      </c>
      <c r="B241" t="s">
        <v>1132</v>
      </c>
      <c r="C241">
        <v>0.159</v>
      </c>
    </row>
    <row r="242" spans="1:3" x14ac:dyDescent="0.25">
      <c r="A242">
        <v>241</v>
      </c>
      <c r="B242" t="s">
        <v>1133</v>
      </c>
      <c r="C242">
        <v>0.159</v>
      </c>
    </row>
    <row r="243" spans="1:3" x14ac:dyDescent="0.25">
      <c r="A243">
        <v>242</v>
      </c>
      <c r="B243" t="s">
        <v>1134</v>
      </c>
      <c r="C243">
        <v>0.157</v>
      </c>
    </row>
    <row r="244" spans="1:3" x14ac:dyDescent="0.25">
      <c r="A244">
        <v>243</v>
      </c>
      <c r="B244" t="s">
        <v>1135</v>
      </c>
      <c r="C244">
        <v>0.156</v>
      </c>
    </row>
    <row r="245" spans="1:3" x14ac:dyDescent="0.25">
      <c r="A245">
        <v>244</v>
      </c>
      <c r="B245" t="s">
        <v>1136</v>
      </c>
      <c r="C245">
        <v>0.155</v>
      </c>
    </row>
    <row r="246" spans="1:3" x14ac:dyDescent="0.25">
      <c r="A246">
        <v>245</v>
      </c>
      <c r="B246" t="s">
        <v>1137</v>
      </c>
      <c r="C246">
        <v>0.155</v>
      </c>
    </row>
    <row r="247" spans="1:3" x14ac:dyDescent="0.25">
      <c r="A247">
        <v>246</v>
      </c>
      <c r="B247" t="s">
        <v>1138</v>
      </c>
      <c r="C247">
        <v>0.153</v>
      </c>
    </row>
    <row r="248" spans="1:3" x14ac:dyDescent="0.25">
      <c r="A248">
        <v>247</v>
      </c>
      <c r="B248" t="s">
        <v>1139</v>
      </c>
      <c r="C248">
        <v>0.152</v>
      </c>
    </row>
    <row r="249" spans="1:3" x14ac:dyDescent="0.25">
      <c r="A249">
        <v>248</v>
      </c>
      <c r="B249" t="s">
        <v>1140</v>
      </c>
      <c r="C249">
        <v>0.152</v>
      </c>
    </row>
    <row r="250" spans="1:3" x14ac:dyDescent="0.25">
      <c r="A250">
        <v>249</v>
      </c>
      <c r="B250" t="s">
        <v>1141</v>
      </c>
      <c r="C250">
        <v>0.151</v>
      </c>
    </row>
    <row r="251" spans="1:3" x14ac:dyDescent="0.25">
      <c r="A251">
        <v>250</v>
      </c>
      <c r="B251" t="s">
        <v>1142</v>
      </c>
      <c r="C251">
        <v>0.15</v>
      </c>
    </row>
    <row r="252" spans="1:3" x14ac:dyDescent="0.25">
      <c r="A252">
        <v>251</v>
      </c>
      <c r="B252" t="s">
        <v>1143</v>
      </c>
      <c r="C252">
        <v>0.14899999999999999</v>
      </c>
    </row>
    <row r="253" spans="1:3" x14ac:dyDescent="0.25">
      <c r="A253">
        <v>252</v>
      </c>
      <c r="B253" t="s">
        <v>1144</v>
      </c>
      <c r="C253">
        <v>0.14899999999999999</v>
      </c>
    </row>
    <row r="254" spans="1:3" x14ac:dyDescent="0.25">
      <c r="A254">
        <v>253</v>
      </c>
      <c r="B254" t="s">
        <v>1145</v>
      </c>
      <c r="C254">
        <v>0.14799999999999999</v>
      </c>
    </row>
    <row r="255" spans="1:3" x14ac:dyDescent="0.25">
      <c r="A255">
        <v>254</v>
      </c>
      <c r="B255" t="s">
        <v>1146</v>
      </c>
      <c r="C255">
        <v>0.14699999999999999</v>
      </c>
    </row>
    <row r="256" spans="1:3" x14ac:dyDescent="0.25">
      <c r="A256">
        <v>255</v>
      </c>
      <c r="B256" t="s">
        <v>1147</v>
      </c>
      <c r="C256">
        <v>0.14699999999999999</v>
      </c>
    </row>
    <row r="257" spans="1:3" x14ac:dyDescent="0.25">
      <c r="A257">
        <v>256</v>
      </c>
      <c r="B257" t="s">
        <v>1148</v>
      </c>
      <c r="C257">
        <v>0.14699999999999999</v>
      </c>
    </row>
    <row r="258" spans="1:3" x14ac:dyDescent="0.25">
      <c r="A258">
        <v>257</v>
      </c>
      <c r="B258" t="s">
        <v>1149</v>
      </c>
      <c r="C258">
        <v>0.14599999999999999</v>
      </c>
    </row>
    <row r="259" spans="1:3" x14ac:dyDescent="0.25">
      <c r="A259">
        <v>258</v>
      </c>
      <c r="B259" t="s">
        <v>1150</v>
      </c>
      <c r="C259">
        <v>0.14599999999999999</v>
      </c>
    </row>
    <row r="260" spans="1:3" x14ac:dyDescent="0.25">
      <c r="A260">
        <v>259</v>
      </c>
      <c r="B260" t="s">
        <v>1151</v>
      </c>
      <c r="C260">
        <v>0.14499999999999999</v>
      </c>
    </row>
    <row r="261" spans="1:3" x14ac:dyDescent="0.25">
      <c r="A261">
        <v>260</v>
      </c>
      <c r="B261" t="s">
        <v>1152</v>
      </c>
      <c r="C261">
        <v>0.14399999999999999</v>
      </c>
    </row>
    <row r="262" spans="1:3" x14ac:dyDescent="0.25">
      <c r="A262">
        <v>261</v>
      </c>
      <c r="B262" t="s">
        <v>1153</v>
      </c>
      <c r="C262">
        <v>0.14399999999999999</v>
      </c>
    </row>
    <row r="263" spans="1:3" x14ac:dyDescent="0.25">
      <c r="A263">
        <v>262</v>
      </c>
      <c r="B263" t="s">
        <v>1154</v>
      </c>
      <c r="C263">
        <v>0.14299999999999999</v>
      </c>
    </row>
    <row r="264" spans="1:3" x14ac:dyDescent="0.25">
      <c r="A264">
        <v>263</v>
      </c>
      <c r="B264" t="s">
        <v>1155</v>
      </c>
      <c r="C264">
        <v>0.14000000000000001</v>
      </c>
    </row>
    <row r="265" spans="1:3" x14ac:dyDescent="0.25">
      <c r="A265">
        <v>264</v>
      </c>
      <c r="B265" t="s">
        <v>1156</v>
      </c>
      <c r="C265">
        <v>0.13900000000000001</v>
      </c>
    </row>
    <row r="266" spans="1:3" x14ac:dyDescent="0.25">
      <c r="A266">
        <v>265</v>
      </c>
      <c r="B266" t="s">
        <v>1157</v>
      </c>
      <c r="C266">
        <v>0.13900000000000001</v>
      </c>
    </row>
    <row r="267" spans="1:3" x14ac:dyDescent="0.25">
      <c r="A267">
        <v>266</v>
      </c>
      <c r="B267" t="s">
        <v>1158</v>
      </c>
      <c r="C267">
        <v>0.13900000000000001</v>
      </c>
    </row>
    <row r="268" spans="1:3" x14ac:dyDescent="0.25">
      <c r="A268">
        <v>267</v>
      </c>
      <c r="B268" t="s">
        <v>1159</v>
      </c>
      <c r="C268">
        <v>0.13800000000000001</v>
      </c>
    </row>
    <row r="269" spans="1:3" x14ac:dyDescent="0.25">
      <c r="A269">
        <v>268</v>
      </c>
      <c r="B269" t="s">
        <v>1160</v>
      </c>
      <c r="C269">
        <v>0.13800000000000001</v>
      </c>
    </row>
    <row r="270" spans="1:3" x14ac:dyDescent="0.25">
      <c r="A270">
        <v>269</v>
      </c>
      <c r="B270" t="s">
        <v>1161</v>
      </c>
      <c r="C270">
        <v>0.13700000000000001</v>
      </c>
    </row>
    <row r="271" spans="1:3" x14ac:dyDescent="0.25">
      <c r="A271">
        <v>270</v>
      </c>
      <c r="B271" t="s">
        <v>1162</v>
      </c>
      <c r="C271">
        <v>0.13600000000000001</v>
      </c>
    </row>
    <row r="272" spans="1:3" x14ac:dyDescent="0.25">
      <c r="A272">
        <v>271</v>
      </c>
      <c r="B272" t="s">
        <v>1163</v>
      </c>
      <c r="C272">
        <v>0.13500000000000001</v>
      </c>
    </row>
    <row r="273" spans="1:3" x14ac:dyDescent="0.25">
      <c r="A273">
        <v>272</v>
      </c>
      <c r="B273" t="s">
        <v>1164</v>
      </c>
      <c r="C273">
        <v>0.13500000000000001</v>
      </c>
    </row>
    <row r="274" spans="1:3" x14ac:dyDescent="0.25">
      <c r="A274">
        <v>273</v>
      </c>
      <c r="B274" t="s">
        <v>1165</v>
      </c>
      <c r="C274">
        <v>0.13500000000000001</v>
      </c>
    </row>
    <row r="275" spans="1:3" x14ac:dyDescent="0.25">
      <c r="A275">
        <v>274</v>
      </c>
      <c r="B275" t="s">
        <v>1166</v>
      </c>
      <c r="C275">
        <v>0.13500000000000001</v>
      </c>
    </row>
    <row r="276" spans="1:3" x14ac:dyDescent="0.25">
      <c r="A276">
        <v>275</v>
      </c>
      <c r="B276" t="s">
        <v>1167</v>
      </c>
      <c r="C276">
        <v>0.13400000000000001</v>
      </c>
    </row>
    <row r="277" spans="1:3" x14ac:dyDescent="0.25">
      <c r="A277">
        <v>276</v>
      </c>
      <c r="B277" t="s">
        <v>1168</v>
      </c>
      <c r="C277">
        <v>0.13400000000000001</v>
      </c>
    </row>
    <row r="278" spans="1:3" x14ac:dyDescent="0.25">
      <c r="A278">
        <v>277</v>
      </c>
      <c r="B278" t="s">
        <v>1169</v>
      </c>
      <c r="C278">
        <v>0.13300000000000001</v>
      </c>
    </row>
    <row r="279" spans="1:3" x14ac:dyDescent="0.25">
      <c r="A279">
        <v>278</v>
      </c>
      <c r="B279" t="s">
        <v>1170</v>
      </c>
      <c r="C279">
        <v>0.13200000000000001</v>
      </c>
    </row>
    <row r="280" spans="1:3" x14ac:dyDescent="0.25">
      <c r="A280">
        <v>279</v>
      </c>
      <c r="B280" t="s">
        <v>1171</v>
      </c>
      <c r="C280">
        <v>0.13200000000000001</v>
      </c>
    </row>
    <row r="281" spans="1:3" x14ac:dyDescent="0.25">
      <c r="A281">
        <v>280</v>
      </c>
      <c r="B281" t="s">
        <v>1172</v>
      </c>
      <c r="C281">
        <v>0.13200000000000001</v>
      </c>
    </row>
    <row r="282" spans="1:3" x14ac:dyDescent="0.25">
      <c r="A282">
        <v>281</v>
      </c>
      <c r="B282" t="s">
        <v>1173</v>
      </c>
      <c r="C282">
        <v>0.13100000000000001</v>
      </c>
    </row>
    <row r="283" spans="1:3" x14ac:dyDescent="0.25">
      <c r="A283">
        <v>282</v>
      </c>
      <c r="B283" t="s">
        <v>1174</v>
      </c>
      <c r="C283">
        <v>0.13100000000000001</v>
      </c>
    </row>
    <row r="284" spans="1:3" x14ac:dyDescent="0.25">
      <c r="A284">
        <v>283</v>
      </c>
      <c r="B284" t="s">
        <v>1175</v>
      </c>
      <c r="C284">
        <v>0.13</v>
      </c>
    </row>
    <row r="285" spans="1:3" x14ac:dyDescent="0.25">
      <c r="A285">
        <v>284</v>
      </c>
      <c r="B285" t="s">
        <v>1176</v>
      </c>
      <c r="C285">
        <v>0.13</v>
      </c>
    </row>
    <row r="286" spans="1:3" x14ac:dyDescent="0.25">
      <c r="A286">
        <v>285</v>
      </c>
      <c r="B286" t="s">
        <v>1177</v>
      </c>
      <c r="C286">
        <v>0.13</v>
      </c>
    </row>
    <row r="287" spans="1:3" x14ac:dyDescent="0.25">
      <c r="A287">
        <v>286</v>
      </c>
      <c r="B287" t="s">
        <v>1178</v>
      </c>
      <c r="C287">
        <v>0.13</v>
      </c>
    </row>
    <row r="288" spans="1:3" x14ac:dyDescent="0.25">
      <c r="A288">
        <v>287</v>
      </c>
      <c r="B288" t="s">
        <v>1179</v>
      </c>
      <c r="C288">
        <v>0.129</v>
      </c>
    </row>
    <row r="289" spans="1:3" x14ac:dyDescent="0.25">
      <c r="A289">
        <v>288</v>
      </c>
      <c r="B289" t="s">
        <v>1180</v>
      </c>
      <c r="C289">
        <v>0.129</v>
      </c>
    </row>
    <row r="290" spans="1:3" x14ac:dyDescent="0.25">
      <c r="A290">
        <v>289</v>
      </c>
      <c r="B290" t="s">
        <v>1181</v>
      </c>
      <c r="C290">
        <v>0.128</v>
      </c>
    </row>
    <row r="291" spans="1:3" x14ac:dyDescent="0.25">
      <c r="A291">
        <v>290</v>
      </c>
      <c r="B291" t="s">
        <v>1182</v>
      </c>
      <c r="C291">
        <v>0.127</v>
      </c>
    </row>
    <row r="292" spans="1:3" x14ac:dyDescent="0.25">
      <c r="A292">
        <v>291</v>
      </c>
      <c r="B292" t="s">
        <v>1183</v>
      </c>
      <c r="C292">
        <v>0.127</v>
      </c>
    </row>
    <row r="293" spans="1:3" x14ac:dyDescent="0.25">
      <c r="A293">
        <v>292</v>
      </c>
      <c r="B293" t="s">
        <v>1184</v>
      </c>
      <c r="C293">
        <v>0.125</v>
      </c>
    </row>
    <row r="294" spans="1:3" x14ac:dyDescent="0.25">
      <c r="A294">
        <v>293</v>
      </c>
      <c r="B294" t="s">
        <v>1185</v>
      </c>
      <c r="C294">
        <v>0.125</v>
      </c>
    </row>
    <row r="295" spans="1:3" x14ac:dyDescent="0.25">
      <c r="A295">
        <v>294</v>
      </c>
      <c r="B295" t="s">
        <v>1186</v>
      </c>
      <c r="C295">
        <v>0.123</v>
      </c>
    </row>
    <row r="296" spans="1:3" x14ac:dyDescent="0.25">
      <c r="A296">
        <v>295</v>
      </c>
      <c r="B296" t="s">
        <v>1187</v>
      </c>
      <c r="C296">
        <v>0.122</v>
      </c>
    </row>
    <row r="297" spans="1:3" x14ac:dyDescent="0.25">
      <c r="A297">
        <v>296</v>
      </c>
      <c r="B297" t="s">
        <v>1188</v>
      </c>
      <c r="C297">
        <v>0.121</v>
      </c>
    </row>
    <row r="298" spans="1:3" x14ac:dyDescent="0.25">
      <c r="A298">
        <v>297</v>
      </c>
      <c r="B298" t="s">
        <v>1189</v>
      </c>
      <c r="C298">
        <v>0.11899999999999999</v>
      </c>
    </row>
    <row r="299" spans="1:3" x14ac:dyDescent="0.25">
      <c r="A299">
        <v>298</v>
      </c>
      <c r="B299" t="s">
        <v>1190</v>
      </c>
      <c r="C299">
        <v>0.11899999999999999</v>
      </c>
    </row>
    <row r="300" spans="1:3" x14ac:dyDescent="0.25">
      <c r="A300">
        <v>299</v>
      </c>
      <c r="B300" t="s">
        <v>1191</v>
      </c>
      <c r="C300">
        <v>0.11799999999999999</v>
      </c>
    </row>
    <row r="301" spans="1:3" x14ac:dyDescent="0.25">
      <c r="A301">
        <v>300</v>
      </c>
      <c r="B301" t="s">
        <v>1192</v>
      </c>
      <c r="C301">
        <v>0.11799999999999999</v>
      </c>
    </row>
    <row r="302" spans="1:3" x14ac:dyDescent="0.25">
      <c r="A302">
        <v>301</v>
      </c>
      <c r="B302" t="s">
        <v>1193</v>
      </c>
      <c r="C302">
        <v>0.11700000000000001</v>
      </c>
    </row>
    <row r="303" spans="1:3" x14ac:dyDescent="0.25">
      <c r="A303">
        <v>302</v>
      </c>
      <c r="B303" t="s">
        <v>1194</v>
      </c>
      <c r="C303">
        <v>0.11700000000000001</v>
      </c>
    </row>
    <row r="304" spans="1:3" x14ac:dyDescent="0.25">
      <c r="A304">
        <v>303</v>
      </c>
      <c r="B304" t="s">
        <v>1195</v>
      </c>
      <c r="C304">
        <v>0.11700000000000001</v>
      </c>
    </row>
    <row r="305" spans="1:3" x14ac:dyDescent="0.25">
      <c r="A305">
        <v>304</v>
      </c>
      <c r="B305" t="s">
        <v>1196</v>
      </c>
      <c r="C305">
        <v>0.11600000000000001</v>
      </c>
    </row>
    <row r="306" spans="1:3" x14ac:dyDescent="0.25">
      <c r="A306">
        <v>305</v>
      </c>
      <c r="B306" t="s">
        <v>1197</v>
      </c>
      <c r="C306">
        <v>0.11600000000000001</v>
      </c>
    </row>
    <row r="307" spans="1:3" x14ac:dyDescent="0.25">
      <c r="A307">
        <v>306</v>
      </c>
      <c r="B307" t="s">
        <v>1198</v>
      </c>
      <c r="C307">
        <v>0.11600000000000001</v>
      </c>
    </row>
    <row r="308" spans="1:3" x14ac:dyDescent="0.25">
      <c r="A308">
        <v>307</v>
      </c>
      <c r="B308" t="s">
        <v>1199</v>
      </c>
      <c r="C308">
        <v>0.11600000000000001</v>
      </c>
    </row>
    <row r="309" spans="1:3" x14ac:dyDescent="0.25">
      <c r="A309">
        <v>308</v>
      </c>
      <c r="B309" t="s">
        <v>1200</v>
      </c>
      <c r="C309">
        <v>0.11600000000000001</v>
      </c>
    </row>
    <row r="310" spans="1:3" x14ac:dyDescent="0.25">
      <c r="A310">
        <v>309</v>
      </c>
      <c r="B310" t="s">
        <v>1201</v>
      </c>
      <c r="C310">
        <v>0.11600000000000001</v>
      </c>
    </row>
    <row r="311" spans="1:3" x14ac:dyDescent="0.25">
      <c r="A311">
        <v>310</v>
      </c>
      <c r="B311" t="s">
        <v>1202</v>
      </c>
      <c r="C311">
        <v>0.115</v>
      </c>
    </row>
    <row r="312" spans="1:3" x14ac:dyDescent="0.25">
      <c r="A312">
        <v>311</v>
      </c>
      <c r="B312" t="s">
        <v>1203</v>
      </c>
      <c r="C312">
        <v>0.114</v>
      </c>
    </row>
    <row r="313" spans="1:3" x14ac:dyDescent="0.25">
      <c r="A313">
        <v>312</v>
      </c>
      <c r="B313" t="s">
        <v>1204</v>
      </c>
      <c r="C313">
        <v>0.113</v>
      </c>
    </row>
    <row r="314" spans="1:3" x14ac:dyDescent="0.25">
      <c r="A314">
        <v>313</v>
      </c>
      <c r="B314" t="s">
        <v>1205</v>
      </c>
      <c r="C314">
        <v>0.113</v>
      </c>
    </row>
    <row r="315" spans="1:3" x14ac:dyDescent="0.25">
      <c r="A315">
        <v>314</v>
      </c>
      <c r="B315" t="s">
        <v>1206</v>
      </c>
      <c r="C315">
        <v>0.113</v>
      </c>
    </row>
    <row r="316" spans="1:3" x14ac:dyDescent="0.25">
      <c r="A316">
        <v>315</v>
      </c>
      <c r="B316" t="s">
        <v>1207</v>
      </c>
      <c r="C316">
        <v>0.112</v>
      </c>
    </row>
    <row r="317" spans="1:3" x14ac:dyDescent="0.25">
      <c r="A317">
        <v>316</v>
      </c>
      <c r="B317" t="s">
        <v>1208</v>
      </c>
      <c r="C317">
        <v>0.111</v>
      </c>
    </row>
    <row r="318" spans="1:3" x14ac:dyDescent="0.25">
      <c r="A318">
        <v>317</v>
      </c>
      <c r="B318" t="s">
        <v>1209</v>
      </c>
      <c r="C318">
        <v>0.111</v>
      </c>
    </row>
    <row r="319" spans="1:3" x14ac:dyDescent="0.25">
      <c r="A319">
        <v>318</v>
      </c>
      <c r="B319" t="s">
        <v>1210</v>
      </c>
      <c r="C319">
        <v>0.111</v>
      </c>
    </row>
    <row r="320" spans="1:3" x14ac:dyDescent="0.25">
      <c r="A320">
        <v>319</v>
      </c>
      <c r="B320" t="s">
        <v>1211</v>
      </c>
      <c r="C320">
        <v>0.11</v>
      </c>
    </row>
    <row r="321" spans="1:3" x14ac:dyDescent="0.25">
      <c r="A321">
        <v>320</v>
      </c>
      <c r="B321" t="s">
        <v>1212</v>
      </c>
      <c r="C321">
        <v>0.11</v>
      </c>
    </row>
    <row r="322" spans="1:3" x14ac:dyDescent="0.25">
      <c r="A322">
        <v>321</v>
      </c>
      <c r="B322" t="s">
        <v>1213</v>
      </c>
      <c r="C322">
        <v>0.109</v>
      </c>
    </row>
    <row r="323" spans="1:3" x14ac:dyDescent="0.25">
      <c r="A323">
        <v>322</v>
      </c>
      <c r="B323" t="s">
        <v>1214</v>
      </c>
      <c r="C323">
        <v>0.108</v>
      </c>
    </row>
    <row r="324" spans="1:3" x14ac:dyDescent="0.25">
      <c r="A324">
        <v>323</v>
      </c>
      <c r="B324" t="s">
        <v>1215</v>
      </c>
      <c r="C324">
        <v>0.108</v>
      </c>
    </row>
    <row r="325" spans="1:3" x14ac:dyDescent="0.25">
      <c r="A325">
        <v>324</v>
      </c>
      <c r="B325" t="s">
        <v>1216</v>
      </c>
      <c r="C325">
        <v>0.108</v>
      </c>
    </row>
    <row r="326" spans="1:3" x14ac:dyDescent="0.25">
      <c r="A326">
        <v>325</v>
      </c>
      <c r="B326" t="s">
        <v>1217</v>
      </c>
      <c r="C326">
        <v>0.106</v>
      </c>
    </row>
    <row r="327" spans="1:3" x14ac:dyDescent="0.25">
      <c r="A327">
        <v>326</v>
      </c>
      <c r="B327" t="s">
        <v>1218</v>
      </c>
      <c r="C327">
        <v>0.105</v>
      </c>
    </row>
    <row r="328" spans="1:3" x14ac:dyDescent="0.25">
      <c r="A328">
        <v>327</v>
      </c>
      <c r="B328" t="s">
        <v>1219</v>
      </c>
      <c r="C328">
        <v>0.104</v>
      </c>
    </row>
    <row r="329" spans="1:3" x14ac:dyDescent="0.25">
      <c r="A329">
        <v>328</v>
      </c>
      <c r="B329" t="s">
        <v>1220</v>
      </c>
      <c r="C329">
        <v>0.104</v>
      </c>
    </row>
    <row r="330" spans="1:3" x14ac:dyDescent="0.25">
      <c r="A330">
        <v>329</v>
      </c>
      <c r="B330" t="s">
        <v>1221</v>
      </c>
      <c r="C330">
        <v>0.10100000000000001</v>
      </c>
    </row>
    <row r="331" spans="1:3" x14ac:dyDescent="0.25">
      <c r="A331">
        <v>330</v>
      </c>
      <c r="B331" t="s">
        <v>1222</v>
      </c>
      <c r="C331">
        <v>0.10100000000000001</v>
      </c>
    </row>
    <row r="332" spans="1:3" x14ac:dyDescent="0.25">
      <c r="A332">
        <v>331</v>
      </c>
      <c r="B332" t="s">
        <v>1223</v>
      </c>
      <c r="C332">
        <v>0.10100000000000001</v>
      </c>
    </row>
    <row r="333" spans="1:3" x14ac:dyDescent="0.25">
      <c r="A333">
        <v>332</v>
      </c>
      <c r="B333" t="s">
        <v>1224</v>
      </c>
      <c r="C333">
        <v>0.1</v>
      </c>
    </row>
    <row r="334" spans="1:3" x14ac:dyDescent="0.25">
      <c r="A334">
        <v>333</v>
      </c>
      <c r="B334" t="s">
        <v>1225</v>
      </c>
      <c r="C334">
        <v>0.1</v>
      </c>
    </row>
    <row r="335" spans="1:3" x14ac:dyDescent="0.25">
      <c r="A335">
        <v>334</v>
      </c>
      <c r="B335" t="s">
        <v>1226</v>
      </c>
      <c r="C335">
        <v>0.1</v>
      </c>
    </row>
    <row r="336" spans="1:3" x14ac:dyDescent="0.25">
      <c r="A336">
        <v>335</v>
      </c>
      <c r="B336" t="s">
        <v>1227</v>
      </c>
      <c r="C336">
        <v>9.9000000000000005E-2</v>
      </c>
    </row>
    <row r="337" spans="1:3" x14ac:dyDescent="0.25">
      <c r="A337">
        <v>336</v>
      </c>
      <c r="B337" t="s">
        <v>1228</v>
      </c>
      <c r="C337">
        <v>9.8000000000000004E-2</v>
      </c>
    </row>
    <row r="338" spans="1:3" x14ac:dyDescent="0.25">
      <c r="A338">
        <v>337</v>
      </c>
      <c r="B338" t="s">
        <v>1229</v>
      </c>
      <c r="C338">
        <v>9.8000000000000004E-2</v>
      </c>
    </row>
    <row r="339" spans="1:3" x14ac:dyDescent="0.25">
      <c r="A339">
        <v>338</v>
      </c>
      <c r="B339" t="s">
        <v>1230</v>
      </c>
      <c r="C339">
        <v>9.8000000000000004E-2</v>
      </c>
    </row>
    <row r="340" spans="1:3" x14ac:dyDescent="0.25">
      <c r="A340">
        <v>339</v>
      </c>
      <c r="B340" t="s">
        <v>1231</v>
      </c>
      <c r="C340">
        <v>9.7000000000000003E-2</v>
      </c>
    </row>
    <row r="341" spans="1:3" x14ac:dyDescent="0.25">
      <c r="A341">
        <v>340</v>
      </c>
      <c r="B341" t="s">
        <v>1232</v>
      </c>
      <c r="C341">
        <v>9.7000000000000003E-2</v>
      </c>
    </row>
    <row r="342" spans="1:3" x14ac:dyDescent="0.25">
      <c r="A342">
        <v>341</v>
      </c>
      <c r="B342" t="s">
        <v>1233</v>
      </c>
      <c r="C342">
        <v>9.7000000000000003E-2</v>
      </c>
    </row>
    <row r="343" spans="1:3" x14ac:dyDescent="0.25">
      <c r="A343">
        <v>342</v>
      </c>
      <c r="B343" t="s">
        <v>1234</v>
      </c>
      <c r="C343">
        <v>9.7000000000000003E-2</v>
      </c>
    </row>
    <row r="344" spans="1:3" x14ac:dyDescent="0.25">
      <c r="A344">
        <v>343</v>
      </c>
      <c r="B344" t="s">
        <v>1235</v>
      </c>
      <c r="C344">
        <v>9.6000000000000002E-2</v>
      </c>
    </row>
    <row r="345" spans="1:3" x14ac:dyDescent="0.25">
      <c r="A345">
        <v>344</v>
      </c>
      <c r="B345" t="s">
        <v>1236</v>
      </c>
      <c r="C345">
        <v>9.6000000000000002E-2</v>
      </c>
    </row>
    <row r="346" spans="1:3" x14ac:dyDescent="0.25">
      <c r="A346">
        <v>345</v>
      </c>
      <c r="B346" t="s">
        <v>1237</v>
      </c>
      <c r="C346">
        <v>9.6000000000000002E-2</v>
      </c>
    </row>
    <row r="347" spans="1:3" x14ac:dyDescent="0.25">
      <c r="A347">
        <v>346</v>
      </c>
      <c r="B347" t="s">
        <v>1238</v>
      </c>
      <c r="C347">
        <v>9.5000000000000001E-2</v>
      </c>
    </row>
    <row r="348" spans="1:3" x14ac:dyDescent="0.25">
      <c r="A348">
        <v>347</v>
      </c>
      <c r="B348" t="s">
        <v>1239</v>
      </c>
      <c r="C348">
        <v>9.5000000000000001E-2</v>
      </c>
    </row>
    <row r="349" spans="1:3" x14ac:dyDescent="0.25">
      <c r="A349">
        <v>348</v>
      </c>
      <c r="B349" t="s">
        <v>1240</v>
      </c>
      <c r="C349">
        <v>9.5000000000000001E-2</v>
      </c>
    </row>
    <row r="350" spans="1:3" x14ac:dyDescent="0.25">
      <c r="A350">
        <v>349</v>
      </c>
      <c r="B350" t="s">
        <v>1241</v>
      </c>
      <c r="C350">
        <v>9.5000000000000001E-2</v>
      </c>
    </row>
    <row r="351" spans="1:3" x14ac:dyDescent="0.25">
      <c r="A351">
        <v>350</v>
      </c>
      <c r="B351" t="s">
        <v>1242</v>
      </c>
      <c r="C351">
        <v>9.4E-2</v>
      </c>
    </row>
    <row r="352" spans="1:3" x14ac:dyDescent="0.25">
      <c r="A352">
        <v>351</v>
      </c>
      <c r="B352" t="s">
        <v>1243</v>
      </c>
      <c r="C352">
        <v>9.4E-2</v>
      </c>
    </row>
    <row r="353" spans="1:3" x14ac:dyDescent="0.25">
      <c r="A353">
        <v>352</v>
      </c>
      <c r="B353" t="s">
        <v>1244</v>
      </c>
      <c r="C353">
        <v>9.4E-2</v>
      </c>
    </row>
    <row r="354" spans="1:3" x14ac:dyDescent="0.25">
      <c r="A354">
        <v>353</v>
      </c>
      <c r="B354" t="s">
        <v>1245</v>
      </c>
      <c r="C354">
        <v>9.4E-2</v>
      </c>
    </row>
    <row r="355" spans="1:3" x14ac:dyDescent="0.25">
      <c r="A355">
        <v>354</v>
      </c>
      <c r="B355" t="s">
        <v>1246</v>
      </c>
      <c r="C355">
        <v>9.4E-2</v>
      </c>
    </row>
    <row r="356" spans="1:3" x14ac:dyDescent="0.25">
      <c r="A356">
        <v>355</v>
      </c>
      <c r="B356" t="s">
        <v>1247</v>
      </c>
      <c r="C356">
        <v>9.4E-2</v>
      </c>
    </row>
    <row r="357" spans="1:3" x14ac:dyDescent="0.25">
      <c r="A357">
        <v>356</v>
      </c>
      <c r="B357" t="s">
        <v>1248</v>
      </c>
      <c r="C357">
        <v>9.2999999999999999E-2</v>
      </c>
    </row>
    <row r="358" spans="1:3" x14ac:dyDescent="0.25">
      <c r="A358">
        <v>357</v>
      </c>
      <c r="B358" t="s">
        <v>1249</v>
      </c>
      <c r="C358">
        <v>9.1999999999999998E-2</v>
      </c>
    </row>
    <row r="359" spans="1:3" x14ac:dyDescent="0.25">
      <c r="A359">
        <v>358</v>
      </c>
      <c r="B359" t="s">
        <v>1250</v>
      </c>
      <c r="C359">
        <v>9.1999999999999998E-2</v>
      </c>
    </row>
    <row r="360" spans="1:3" x14ac:dyDescent="0.25">
      <c r="A360">
        <v>359</v>
      </c>
      <c r="B360" t="s">
        <v>1251</v>
      </c>
      <c r="C360">
        <v>9.1999999999999998E-2</v>
      </c>
    </row>
    <row r="361" spans="1:3" x14ac:dyDescent="0.25">
      <c r="A361">
        <v>360</v>
      </c>
      <c r="B361" t="s">
        <v>1252</v>
      </c>
      <c r="C361">
        <v>9.1999999999999998E-2</v>
      </c>
    </row>
    <row r="362" spans="1:3" x14ac:dyDescent="0.25">
      <c r="A362">
        <v>361</v>
      </c>
      <c r="B362" t="s">
        <v>1253</v>
      </c>
      <c r="C362">
        <v>9.0999999999999998E-2</v>
      </c>
    </row>
    <row r="363" spans="1:3" x14ac:dyDescent="0.25">
      <c r="A363">
        <v>362</v>
      </c>
      <c r="B363" t="s">
        <v>1254</v>
      </c>
      <c r="C363">
        <v>9.0999999999999998E-2</v>
      </c>
    </row>
    <row r="364" spans="1:3" x14ac:dyDescent="0.25">
      <c r="A364">
        <v>363</v>
      </c>
      <c r="B364" t="s">
        <v>1255</v>
      </c>
      <c r="C364">
        <v>9.0999999999999998E-2</v>
      </c>
    </row>
    <row r="365" spans="1:3" x14ac:dyDescent="0.25">
      <c r="A365">
        <v>364</v>
      </c>
      <c r="B365" t="s">
        <v>1256</v>
      </c>
      <c r="C365">
        <v>0.09</v>
      </c>
    </row>
    <row r="366" spans="1:3" x14ac:dyDescent="0.25">
      <c r="A366">
        <v>365</v>
      </c>
      <c r="B366" t="s">
        <v>1257</v>
      </c>
      <c r="C366">
        <v>0.09</v>
      </c>
    </row>
    <row r="367" spans="1:3" x14ac:dyDescent="0.25">
      <c r="A367">
        <v>366</v>
      </c>
      <c r="B367" t="s">
        <v>1258</v>
      </c>
      <c r="C367">
        <v>0.09</v>
      </c>
    </row>
    <row r="368" spans="1:3" x14ac:dyDescent="0.25">
      <c r="A368">
        <v>367</v>
      </c>
      <c r="B368" t="s">
        <v>1259</v>
      </c>
      <c r="C368">
        <v>8.7999999999999995E-2</v>
      </c>
    </row>
    <row r="369" spans="1:3" x14ac:dyDescent="0.25">
      <c r="A369">
        <v>368</v>
      </c>
      <c r="B369" t="s">
        <v>1260</v>
      </c>
      <c r="C369">
        <v>8.7999999999999995E-2</v>
      </c>
    </row>
    <row r="370" spans="1:3" x14ac:dyDescent="0.25">
      <c r="A370">
        <v>369</v>
      </c>
      <c r="B370" t="s">
        <v>1261</v>
      </c>
      <c r="C370">
        <v>8.7999999999999995E-2</v>
      </c>
    </row>
    <row r="371" spans="1:3" x14ac:dyDescent="0.25">
      <c r="A371">
        <v>370</v>
      </c>
      <c r="B371" t="s">
        <v>1262</v>
      </c>
      <c r="C371">
        <v>8.7999999999999995E-2</v>
      </c>
    </row>
    <row r="372" spans="1:3" x14ac:dyDescent="0.25">
      <c r="A372">
        <v>371</v>
      </c>
      <c r="B372" t="s">
        <v>1263</v>
      </c>
      <c r="C372">
        <v>8.7999999999999995E-2</v>
      </c>
    </row>
    <row r="373" spans="1:3" x14ac:dyDescent="0.25">
      <c r="A373">
        <v>372</v>
      </c>
      <c r="B373" t="s">
        <v>1264</v>
      </c>
      <c r="C373">
        <v>8.7999999999999995E-2</v>
      </c>
    </row>
    <row r="374" spans="1:3" x14ac:dyDescent="0.25">
      <c r="A374">
        <v>373</v>
      </c>
      <c r="B374" t="s">
        <v>1265</v>
      </c>
      <c r="C374">
        <v>8.7999999999999995E-2</v>
      </c>
    </row>
    <row r="375" spans="1:3" x14ac:dyDescent="0.25">
      <c r="A375">
        <v>374</v>
      </c>
      <c r="B375" t="s">
        <v>1266</v>
      </c>
      <c r="C375">
        <v>8.6999999999999994E-2</v>
      </c>
    </row>
    <row r="376" spans="1:3" x14ac:dyDescent="0.25">
      <c r="A376">
        <v>375</v>
      </c>
      <c r="B376" t="s">
        <v>1267</v>
      </c>
      <c r="C376">
        <v>8.5999999999999993E-2</v>
      </c>
    </row>
    <row r="377" spans="1:3" x14ac:dyDescent="0.25">
      <c r="A377">
        <v>376</v>
      </c>
      <c r="B377" t="s">
        <v>1268</v>
      </c>
      <c r="C377">
        <v>8.5999999999999993E-2</v>
      </c>
    </row>
    <row r="378" spans="1:3" x14ac:dyDescent="0.25">
      <c r="A378">
        <v>377</v>
      </c>
      <c r="B378" t="s">
        <v>1269</v>
      </c>
      <c r="C378">
        <v>8.5999999999999993E-2</v>
      </c>
    </row>
    <row r="379" spans="1:3" x14ac:dyDescent="0.25">
      <c r="A379">
        <v>378</v>
      </c>
      <c r="B379" t="s">
        <v>1270</v>
      </c>
      <c r="C379">
        <v>8.5999999999999993E-2</v>
      </c>
    </row>
    <row r="380" spans="1:3" x14ac:dyDescent="0.25">
      <c r="A380">
        <v>379</v>
      </c>
      <c r="B380" t="s">
        <v>1271</v>
      </c>
      <c r="C380">
        <v>8.5999999999999993E-2</v>
      </c>
    </row>
    <row r="381" spans="1:3" x14ac:dyDescent="0.25">
      <c r="A381">
        <v>380</v>
      </c>
      <c r="B381" t="s">
        <v>1272</v>
      </c>
      <c r="C381">
        <v>8.5000000000000006E-2</v>
      </c>
    </row>
    <row r="382" spans="1:3" x14ac:dyDescent="0.25">
      <c r="A382">
        <v>381</v>
      </c>
      <c r="B382" t="s">
        <v>1273</v>
      </c>
      <c r="C382">
        <v>8.5000000000000006E-2</v>
      </c>
    </row>
    <row r="383" spans="1:3" x14ac:dyDescent="0.25">
      <c r="A383">
        <v>382</v>
      </c>
      <c r="B383" t="s">
        <v>1274</v>
      </c>
      <c r="C383">
        <v>8.5000000000000006E-2</v>
      </c>
    </row>
    <row r="384" spans="1:3" x14ac:dyDescent="0.25">
      <c r="A384">
        <v>383</v>
      </c>
      <c r="B384" t="s">
        <v>1275</v>
      </c>
      <c r="C384">
        <v>8.5000000000000006E-2</v>
      </c>
    </row>
    <row r="385" spans="1:3" x14ac:dyDescent="0.25">
      <c r="A385">
        <v>384</v>
      </c>
      <c r="B385" t="s">
        <v>1276</v>
      </c>
      <c r="C385">
        <v>8.4000000000000005E-2</v>
      </c>
    </row>
    <row r="386" spans="1:3" x14ac:dyDescent="0.25">
      <c r="A386">
        <v>385</v>
      </c>
      <c r="B386" t="s">
        <v>1277</v>
      </c>
      <c r="C386">
        <v>8.4000000000000005E-2</v>
      </c>
    </row>
    <row r="387" spans="1:3" x14ac:dyDescent="0.25">
      <c r="A387">
        <v>386</v>
      </c>
      <c r="B387" t="s">
        <v>1278</v>
      </c>
      <c r="C387">
        <v>8.4000000000000005E-2</v>
      </c>
    </row>
    <row r="388" spans="1:3" x14ac:dyDescent="0.25">
      <c r="A388">
        <v>387</v>
      </c>
      <c r="B388" t="s">
        <v>1279</v>
      </c>
      <c r="C388">
        <v>8.4000000000000005E-2</v>
      </c>
    </row>
    <row r="389" spans="1:3" x14ac:dyDescent="0.25">
      <c r="A389">
        <v>388</v>
      </c>
      <c r="B389" t="s">
        <v>1280</v>
      </c>
      <c r="C389">
        <v>8.4000000000000005E-2</v>
      </c>
    </row>
    <row r="390" spans="1:3" x14ac:dyDescent="0.25">
      <c r="A390">
        <v>389</v>
      </c>
      <c r="B390" t="s">
        <v>1281</v>
      </c>
      <c r="C390">
        <v>8.3000000000000004E-2</v>
      </c>
    </row>
    <row r="391" spans="1:3" x14ac:dyDescent="0.25">
      <c r="A391">
        <v>390</v>
      </c>
      <c r="B391" t="s">
        <v>1282</v>
      </c>
      <c r="C391">
        <v>8.3000000000000004E-2</v>
      </c>
    </row>
    <row r="392" spans="1:3" x14ac:dyDescent="0.25">
      <c r="A392">
        <v>391</v>
      </c>
      <c r="B392" t="s">
        <v>1283</v>
      </c>
      <c r="C392">
        <v>8.3000000000000004E-2</v>
      </c>
    </row>
    <row r="393" spans="1:3" x14ac:dyDescent="0.25">
      <c r="A393">
        <v>392</v>
      </c>
      <c r="B393" t="s">
        <v>1284</v>
      </c>
      <c r="C393">
        <v>8.3000000000000004E-2</v>
      </c>
    </row>
    <row r="394" spans="1:3" x14ac:dyDescent="0.25">
      <c r="A394">
        <v>393</v>
      </c>
      <c r="B394" t="s">
        <v>1285</v>
      </c>
      <c r="C394">
        <v>8.3000000000000004E-2</v>
      </c>
    </row>
    <row r="395" spans="1:3" x14ac:dyDescent="0.25">
      <c r="A395">
        <v>394</v>
      </c>
      <c r="B395" t="s">
        <v>1286</v>
      </c>
      <c r="C395">
        <v>8.3000000000000004E-2</v>
      </c>
    </row>
    <row r="396" spans="1:3" x14ac:dyDescent="0.25">
      <c r="A396">
        <v>395</v>
      </c>
      <c r="B396" t="s">
        <v>1287</v>
      </c>
      <c r="C396">
        <v>8.2000000000000003E-2</v>
      </c>
    </row>
    <row r="397" spans="1:3" x14ac:dyDescent="0.25">
      <c r="A397">
        <v>396</v>
      </c>
      <c r="B397" t="s">
        <v>1288</v>
      </c>
      <c r="C397">
        <v>8.1000000000000003E-2</v>
      </c>
    </row>
    <row r="398" spans="1:3" x14ac:dyDescent="0.25">
      <c r="A398">
        <v>397</v>
      </c>
      <c r="B398" t="s">
        <v>1289</v>
      </c>
      <c r="C398">
        <v>0.08</v>
      </c>
    </row>
    <row r="399" spans="1:3" x14ac:dyDescent="0.25">
      <c r="A399">
        <v>398</v>
      </c>
      <c r="B399" t="s">
        <v>1290</v>
      </c>
      <c r="C399">
        <v>0.08</v>
      </c>
    </row>
    <row r="400" spans="1:3" x14ac:dyDescent="0.25">
      <c r="A400">
        <v>399</v>
      </c>
      <c r="B400" t="s">
        <v>1291</v>
      </c>
      <c r="C400">
        <v>7.9000000000000001E-2</v>
      </c>
    </row>
    <row r="401" spans="1:3" x14ac:dyDescent="0.25">
      <c r="A401">
        <v>400</v>
      </c>
      <c r="B401" t="s">
        <v>1292</v>
      </c>
      <c r="C401">
        <v>7.9000000000000001E-2</v>
      </c>
    </row>
    <row r="402" spans="1:3" x14ac:dyDescent="0.25">
      <c r="A402">
        <v>401</v>
      </c>
      <c r="B402" t="s">
        <v>1293</v>
      </c>
      <c r="C402">
        <v>7.9000000000000001E-2</v>
      </c>
    </row>
    <row r="403" spans="1:3" x14ac:dyDescent="0.25">
      <c r="A403">
        <v>402</v>
      </c>
      <c r="B403" t="s">
        <v>1294</v>
      </c>
      <c r="C403">
        <v>7.9000000000000001E-2</v>
      </c>
    </row>
    <row r="404" spans="1:3" x14ac:dyDescent="0.25">
      <c r="A404">
        <v>403</v>
      </c>
      <c r="B404" t="s">
        <v>1295</v>
      </c>
      <c r="C404">
        <v>7.9000000000000001E-2</v>
      </c>
    </row>
    <row r="405" spans="1:3" x14ac:dyDescent="0.25">
      <c r="A405">
        <v>404</v>
      </c>
      <c r="B405" t="s">
        <v>1296</v>
      </c>
      <c r="C405">
        <v>7.8E-2</v>
      </c>
    </row>
    <row r="406" spans="1:3" x14ac:dyDescent="0.25">
      <c r="A406">
        <v>405</v>
      </c>
      <c r="B406" t="s">
        <v>1297</v>
      </c>
      <c r="C406">
        <v>7.8E-2</v>
      </c>
    </row>
    <row r="407" spans="1:3" x14ac:dyDescent="0.25">
      <c r="A407">
        <v>406</v>
      </c>
      <c r="B407" t="s">
        <v>1298</v>
      </c>
      <c r="C407">
        <v>7.8E-2</v>
      </c>
    </row>
    <row r="408" spans="1:3" x14ac:dyDescent="0.25">
      <c r="A408">
        <v>407</v>
      </c>
      <c r="B408" t="s">
        <v>1299</v>
      </c>
      <c r="C408">
        <v>7.8E-2</v>
      </c>
    </row>
    <row r="409" spans="1:3" x14ac:dyDescent="0.25">
      <c r="A409">
        <v>408</v>
      </c>
      <c r="B409" t="s">
        <v>1300</v>
      </c>
      <c r="C409">
        <v>7.8E-2</v>
      </c>
    </row>
    <row r="410" spans="1:3" x14ac:dyDescent="0.25">
      <c r="A410">
        <v>409</v>
      </c>
      <c r="B410" t="s">
        <v>1301</v>
      </c>
      <c r="C410">
        <v>7.8E-2</v>
      </c>
    </row>
    <row r="411" spans="1:3" x14ac:dyDescent="0.25">
      <c r="A411">
        <v>410</v>
      </c>
      <c r="B411" t="s">
        <v>1302</v>
      </c>
      <c r="C411">
        <v>7.6999999999999999E-2</v>
      </c>
    </row>
    <row r="412" spans="1:3" x14ac:dyDescent="0.25">
      <c r="A412">
        <v>411</v>
      </c>
      <c r="B412" t="s">
        <v>1303</v>
      </c>
      <c r="C412">
        <v>7.6999999999999999E-2</v>
      </c>
    </row>
    <row r="413" spans="1:3" x14ac:dyDescent="0.25">
      <c r="A413">
        <v>412</v>
      </c>
      <c r="B413" t="s">
        <v>1304</v>
      </c>
      <c r="C413">
        <v>7.5999999999999998E-2</v>
      </c>
    </row>
    <row r="414" spans="1:3" x14ac:dyDescent="0.25">
      <c r="A414">
        <v>413</v>
      </c>
      <c r="B414" t="s">
        <v>1305</v>
      </c>
      <c r="C414">
        <v>7.5999999999999998E-2</v>
      </c>
    </row>
    <row r="415" spans="1:3" x14ac:dyDescent="0.25">
      <c r="A415">
        <v>414</v>
      </c>
      <c r="B415" t="s">
        <v>1306</v>
      </c>
      <c r="C415">
        <v>7.5999999999999998E-2</v>
      </c>
    </row>
    <row r="416" spans="1:3" x14ac:dyDescent="0.25">
      <c r="A416">
        <v>415</v>
      </c>
      <c r="B416" t="s">
        <v>1307</v>
      </c>
      <c r="C416">
        <v>7.5999999999999998E-2</v>
      </c>
    </row>
    <row r="417" spans="1:3" x14ac:dyDescent="0.25">
      <c r="A417">
        <v>416</v>
      </c>
      <c r="B417" t="s">
        <v>1308</v>
      </c>
      <c r="C417">
        <v>7.4999999999999997E-2</v>
      </c>
    </row>
    <row r="418" spans="1:3" x14ac:dyDescent="0.25">
      <c r="A418">
        <v>417</v>
      </c>
      <c r="B418" t="s">
        <v>1309</v>
      </c>
      <c r="C418">
        <v>7.4999999999999997E-2</v>
      </c>
    </row>
    <row r="419" spans="1:3" x14ac:dyDescent="0.25">
      <c r="A419">
        <v>418</v>
      </c>
      <c r="B419" t="s">
        <v>1310</v>
      </c>
      <c r="C419">
        <v>7.4999999999999997E-2</v>
      </c>
    </row>
    <row r="420" spans="1:3" x14ac:dyDescent="0.25">
      <c r="A420">
        <v>419</v>
      </c>
      <c r="B420" t="s">
        <v>1311</v>
      </c>
      <c r="C420">
        <v>7.3999999999999996E-2</v>
      </c>
    </row>
    <row r="421" spans="1:3" x14ac:dyDescent="0.25">
      <c r="A421">
        <v>420</v>
      </c>
      <c r="B421" t="s">
        <v>1312</v>
      </c>
      <c r="C421">
        <v>7.2999999999999995E-2</v>
      </c>
    </row>
    <row r="422" spans="1:3" x14ac:dyDescent="0.25">
      <c r="A422">
        <v>421</v>
      </c>
      <c r="B422" t="s">
        <v>1313</v>
      </c>
      <c r="C422">
        <v>7.2999999999999995E-2</v>
      </c>
    </row>
    <row r="423" spans="1:3" x14ac:dyDescent="0.25">
      <c r="A423">
        <v>422</v>
      </c>
      <c r="B423" t="s">
        <v>1314</v>
      </c>
      <c r="C423">
        <v>7.2999999999999995E-2</v>
      </c>
    </row>
    <row r="424" spans="1:3" x14ac:dyDescent="0.25">
      <c r="A424">
        <v>423</v>
      </c>
      <c r="B424" t="s">
        <v>1315</v>
      </c>
      <c r="C424">
        <v>7.2999999999999995E-2</v>
      </c>
    </row>
    <row r="425" spans="1:3" x14ac:dyDescent="0.25">
      <c r="A425">
        <v>424</v>
      </c>
      <c r="B425" t="s">
        <v>1316</v>
      </c>
      <c r="C425">
        <v>7.1999999999999995E-2</v>
      </c>
    </row>
    <row r="426" spans="1:3" x14ac:dyDescent="0.25">
      <c r="A426">
        <v>425</v>
      </c>
      <c r="B426" t="s">
        <v>1317</v>
      </c>
      <c r="C426">
        <v>7.1999999999999995E-2</v>
      </c>
    </row>
    <row r="427" spans="1:3" x14ac:dyDescent="0.25">
      <c r="A427">
        <v>426</v>
      </c>
      <c r="B427" t="s">
        <v>1318</v>
      </c>
      <c r="C427">
        <v>7.1999999999999995E-2</v>
      </c>
    </row>
    <row r="428" spans="1:3" x14ac:dyDescent="0.25">
      <c r="A428">
        <v>427</v>
      </c>
      <c r="B428" t="s">
        <v>1319</v>
      </c>
      <c r="C428">
        <v>7.1999999999999995E-2</v>
      </c>
    </row>
    <row r="429" spans="1:3" x14ac:dyDescent="0.25">
      <c r="A429">
        <v>428</v>
      </c>
      <c r="B429" t="s">
        <v>1320</v>
      </c>
      <c r="C429">
        <v>7.0999999999999994E-2</v>
      </c>
    </row>
    <row r="430" spans="1:3" x14ac:dyDescent="0.25">
      <c r="A430">
        <v>429</v>
      </c>
      <c r="B430" t="s">
        <v>1321</v>
      </c>
      <c r="C430">
        <v>7.0999999999999994E-2</v>
      </c>
    </row>
    <row r="431" spans="1:3" x14ac:dyDescent="0.25">
      <c r="A431">
        <v>430</v>
      </c>
      <c r="B431" t="s">
        <v>1322</v>
      </c>
      <c r="C431">
        <v>7.0999999999999994E-2</v>
      </c>
    </row>
    <row r="432" spans="1:3" x14ac:dyDescent="0.25">
      <c r="A432">
        <v>431</v>
      </c>
      <c r="B432" t="s">
        <v>1323</v>
      </c>
      <c r="C432">
        <v>7.0999999999999994E-2</v>
      </c>
    </row>
    <row r="433" spans="1:3" x14ac:dyDescent="0.25">
      <c r="A433">
        <v>432</v>
      </c>
      <c r="B433" t="s">
        <v>1324</v>
      </c>
      <c r="C433">
        <v>7.0000000000000007E-2</v>
      </c>
    </row>
    <row r="434" spans="1:3" x14ac:dyDescent="0.25">
      <c r="A434">
        <v>433</v>
      </c>
      <c r="B434" t="s">
        <v>1325</v>
      </c>
      <c r="C434">
        <v>7.0000000000000007E-2</v>
      </c>
    </row>
    <row r="435" spans="1:3" x14ac:dyDescent="0.25">
      <c r="A435">
        <v>434</v>
      </c>
      <c r="B435" t="s">
        <v>1326</v>
      </c>
      <c r="C435">
        <v>7.0000000000000007E-2</v>
      </c>
    </row>
    <row r="436" spans="1:3" x14ac:dyDescent="0.25">
      <c r="A436">
        <v>435</v>
      </c>
      <c r="B436" t="s">
        <v>1327</v>
      </c>
      <c r="C436">
        <v>7.0000000000000007E-2</v>
      </c>
    </row>
    <row r="437" spans="1:3" x14ac:dyDescent="0.25">
      <c r="A437">
        <v>436</v>
      </c>
      <c r="B437" t="s">
        <v>1328</v>
      </c>
      <c r="C437">
        <v>7.0000000000000007E-2</v>
      </c>
    </row>
    <row r="438" spans="1:3" x14ac:dyDescent="0.25">
      <c r="A438">
        <v>437</v>
      </c>
      <c r="B438" t="s">
        <v>1329</v>
      </c>
      <c r="C438">
        <v>7.0000000000000007E-2</v>
      </c>
    </row>
    <row r="439" spans="1:3" x14ac:dyDescent="0.25">
      <c r="A439">
        <v>438</v>
      </c>
      <c r="B439" t="s">
        <v>1330</v>
      </c>
      <c r="C439">
        <v>7.0000000000000007E-2</v>
      </c>
    </row>
    <row r="440" spans="1:3" x14ac:dyDescent="0.25">
      <c r="A440">
        <v>439</v>
      </c>
      <c r="B440" t="s">
        <v>1331</v>
      </c>
      <c r="C440">
        <v>6.9000000000000006E-2</v>
      </c>
    </row>
    <row r="441" spans="1:3" x14ac:dyDescent="0.25">
      <c r="A441">
        <v>440</v>
      </c>
      <c r="B441" t="s">
        <v>1332</v>
      </c>
      <c r="C441">
        <v>6.9000000000000006E-2</v>
      </c>
    </row>
    <row r="442" spans="1:3" x14ac:dyDescent="0.25">
      <c r="A442">
        <v>441</v>
      </c>
      <c r="B442" t="s">
        <v>1333</v>
      </c>
      <c r="C442">
        <v>6.9000000000000006E-2</v>
      </c>
    </row>
    <row r="443" spans="1:3" x14ac:dyDescent="0.25">
      <c r="A443">
        <v>442</v>
      </c>
      <c r="B443" t="s">
        <v>1334</v>
      </c>
      <c r="C443">
        <v>6.9000000000000006E-2</v>
      </c>
    </row>
    <row r="444" spans="1:3" x14ac:dyDescent="0.25">
      <c r="A444">
        <v>443</v>
      </c>
      <c r="B444" t="s">
        <v>1335</v>
      </c>
      <c r="C444">
        <v>6.9000000000000006E-2</v>
      </c>
    </row>
    <row r="445" spans="1:3" x14ac:dyDescent="0.25">
      <c r="A445">
        <v>444</v>
      </c>
      <c r="B445" t="s">
        <v>1336</v>
      </c>
      <c r="C445">
        <v>6.9000000000000006E-2</v>
      </c>
    </row>
    <row r="446" spans="1:3" x14ac:dyDescent="0.25">
      <c r="A446">
        <v>445</v>
      </c>
      <c r="B446" t="s">
        <v>1337</v>
      </c>
      <c r="C446">
        <v>6.8000000000000005E-2</v>
      </c>
    </row>
    <row r="447" spans="1:3" x14ac:dyDescent="0.25">
      <c r="A447">
        <v>446</v>
      </c>
      <c r="B447" t="s">
        <v>1338</v>
      </c>
      <c r="C447">
        <v>6.8000000000000005E-2</v>
      </c>
    </row>
    <row r="448" spans="1:3" x14ac:dyDescent="0.25">
      <c r="A448">
        <v>447</v>
      </c>
      <c r="B448" t="s">
        <v>1339</v>
      </c>
      <c r="C448">
        <v>6.7000000000000004E-2</v>
      </c>
    </row>
    <row r="449" spans="1:3" x14ac:dyDescent="0.25">
      <c r="A449">
        <v>448</v>
      </c>
      <c r="B449" t="s">
        <v>1340</v>
      </c>
      <c r="C449">
        <v>6.7000000000000004E-2</v>
      </c>
    </row>
    <row r="450" spans="1:3" x14ac:dyDescent="0.25">
      <c r="A450">
        <v>449</v>
      </c>
      <c r="B450" t="s">
        <v>1341</v>
      </c>
      <c r="C450">
        <v>6.7000000000000004E-2</v>
      </c>
    </row>
    <row r="451" spans="1:3" x14ac:dyDescent="0.25">
      <c r="A451">
        <v>450</v>
      </c>
      <c r="B451" t="s">
        <v>1342</v>
      </c>
      <c r="C451">
        <v>6.7000000000000004E-2</v>
      </c>
    </row>
    <row r="452" spans="1:3" x14ac:dyDescent="0.25">
      <c r="A452">
        <v>451</v>
      </c>
      <c r="B452" t="s">
        <v>1343</v>
      </c>
      <c r="C452">
        <v>6.6000000000000003E-2</v>
      </c>
    </row>
    <row r="453" spans="1:3" x14ac:dyDescent="0.25">
      <c r="A453">
        <v>452</v>
      </c>
      <c r="B453" t="s">
        <v>1344</v>
      </c>
      <c r="C453">
        <v>6.6000000000000003E-2</v>
      </c>
    </row>
    <row r="454" spans="1:3" x14ac:dyDescent="0.25">
      <c r="A454">
        <v>453</v>
      </c>
      <c r="B454" t="s">
        <v>1345</v>
      </c>
      <c r="C454">
        <v>6.6000000000000003E-2</v>
      </c>
    </row>
    <row r="455" spans="1:3" x14ac:dyDescent="0.25">
      <c r="A455">
        <v>454</v>
      </c>
      <c r="B455" t="s">
        <v>1346</v>
      </c>
      <c r="C455">
        <v>6.6000000000000003E-2</v>
      </c>
    </row>
    <row r="456" spans="1:3" x14ac:dyDescent="0.25">
      <c r="A456">
        <v>455</v>
      </c>
      <c r="B456" t="s">
        <v>1347</v>
      </c>
      <c r="C456">
        <v>6.5000000000000002E-2</v>
      </c>
    </row>
    <row r="457" spans="1:3" x14ac:dyDescent="0.25">
      <c r="A457">
        <v>456</v>
      </c>
      <c r="B457" t="s">
        <v>1348</v>
      </c>
      <c r="C457">
        <v>6.5000000000000002E-2</v>
      </c>
    </row>
    <row r="458" spans="1:3" x14ac:dyDescent="0.25">
      <c r="A458">
        <v>457</v>
      </c>
      <c r="B458" t="s">
        <v>1349</v>
      </c>
      <c r="C458">
        <v>6.5000000000000002E-2</v>
      </c>
    </row>
    <row r="459" spans="1:3" x14ac:dyDescent="0.25">
      <c r="A459">
        <v>458</v>
      </c>
      <c r="B459" t="s">
        <v>1350</v>
      </c>
      <c r="C459">
        <v>6.4000000000000001E-2</v>
      </c>
    </row>
    <row r="460" spans="1:3" x14ac:dyDescent="0.25">
      <c r="A460">
        <v>459</v>
      </c>
      <c r="B460" t="s">
        <v>1351</v>
      </c>
      <c r="C460">
        <v>6.4000000000000001E-2</v>
      </c>
    </row>
    <row r="461" spans="1:3" x14ac:dyDescent="0.25">
      <c r="A461">
        <v>460</v>
      </c>
      <c r="B461" t="s">
        <v>1352</v>
      </c>
      <c r="C461">
        <v>6.4000000000000001E-2</v>
      </c>
    </row>
    <row r="462" spans="1:3" x14ac:dyDescent="0.25">
      <c r="A462">
        <v>461</v>
      </c>
      <c r="B462" t="s">
        <v>1353</v>
      </c>
      <c r="C462">
        <v>6.4000000000000001E-2</v>
      </c>
    </row>
    <row r="463" spans="1:3" x14ac:dyDescent="0.25">
      <c r="A463">
        <v>462</v>
      </c>
      <c r="B463" t="s">
        <v>1354</v>
      </c>
      <c r="C463">
        <v>6.3E-2</v>
      </c>
    </row>
    <row r="464" spans="1:3" x14ac:dyDescent="0.25">
      <c r="A464">
        <v>463</v>
      </c>
      <c r="B464" t="s">
        <v>1355</v>
      </c>
      <c r="C464">
        <v>6.3E-2</v>
      </c>
    </row>
    <row r="465" spans="1:3" x14ac:dyDescent="0.25">
      <c r="A465">
        <v>464</v>
      </c>
      <c r="B465" t="s">
        <v>1356</v>
      </c>
      <c r="C465">
        <v>6.2E-2</v>
      </c>
    </row>
    <row r="466" spans="1:3" x14ac:dyDescent="0.25">
      <c r="A466">
        <v>465</v>
      </c>
      <c r="B466" t="s">
        <v>1357</v>
      </c>
      <c r="C466">
        <v>6.2E-2</v>
      </c>
    </row>
    <row r="467" spans="1:3" x14ac:dyDescent="0.25">
      <c r="A467">
        <v>466</v>
      </c>
      <c r="B467" t="s">
        <v>1358</v>
      </c>
      <c r="C467">
        <v>6.2E-2</v>
      </c>
    </row>
    <row r="468" spans="1:3" x14ac:dyDescent="0.25">
      <c r="A468">
        <v>467</v>
      </c>
      <c r="B468" t="s">
        <v>1359</v>
      </c>
      <c r="C468">
        <v>6.0999999999999999E-2</v>
      </c>
    </row>
    <row r="469" spans="1:3" x14ac:dyDescent="0.25">
      <c r="A469">
        <v>468</v>
      </c>
      <c r="B469" t="s">
        <v>1360</v>
      </c>
      <c r="C469">
        <v>6.0999999999999999E-2</v>
      </c>
    </row>
    <row r="470" spans="1:3" x14ac:dyDescent="0.25">
      <c r="A470">
        <v>469</v>
      </c>
      <c r="B470" t="s">
        <v>1361</v>
      </c>
      <c r="C470">
        <v>6.0999999999999999E-2</v>
      </c>
    </row>
    <row r="471" spans="1:3" x14ac:dyDescent="0.25">
      <c r="A471">
        <v>470</v>
      </c>
      <c r="B471" t="s">
        <v>1362</v>
      </c>
      <c r="C471">
        <v>6.0999999999999999E-2</v>
      </c>
    </row>
    <row r="472" spans="1:3" x14ac:dyDescent="0.25">
      <c r="A472">
        <v>471</v>
      </c>
      <c r="B472" t="s">
        <v>1363</v>
      </c>
      <c r="C472">
        <v>6.0999999999999999E-2</v>
      </c>
    </row>
    <row r="473" spans="1:3" x14ac:dyDescent="0.25">
      <c r="A473">
        <v>472</v>
      </c>
      <c r="B473" t="s">
        <v>1364</v>
      </c>
      <c r="C473">
        <v>6.0999999999999999E-2</v>
      </c>
    </row>
    <row r="474" spans="1:3" x14ac:dyDescent="0.25">
      <c r="A474">
        <v>473</v>
      </c>
      <c r="B474" t="s">
        <v>1365</v>
      </c>
      <c r="C474">
        <v>6.0999999999999999E-2</v>
      </c>
    </row>
    <row r="475" spans="1:3" x14ac:dyDescent="0.25">
      <c r="A475">
        <v>474</v>
      </c>
      <c r="B475" t="s">
        <v>1366</v>
      </c>
      <c r="C475">
        <v>6.0999999999999999E-2</v>
      </c>
    </row>
    <row r="476" spans="1:3" x14ac:dyDescent="0.25">
      <c r="A476">
        <v>475</v>
      </c>
      <c r="B476" t="s">
        <v>1367</v>
      </c>
      <c r="C476">
        <v>6.0999999999999999E-2</v>
      </c>
    </row>
    <row r="477" spans="1:3" x14ac:dyDescent="0.25">
      <c r="A477">
        <v>476</v>
      </c>
      <c r="B477" t="s">
        <v>1368</v>
      </c>
      <c r="C477">
        <v>0.06</v>
      </c>
    </row>
    <row r="478" spans="1:3" x14ac:dyDescent="0.25">
      <c r="A478">
        <v>477</v>
      </c>
      <c r="B478" t="s">
        <v>1369</v>
      </c>
      <c r="C478">
        <v>0.06</v>
      </c>
    </row>
    <row r="479" spans="1:3" x14ac:dyDescent="0.25">
      <c r="A479">
        <v>478</v>
      </c>
      <c r="B479" t="s">
        <v>1370</v>
      </c>
      <c r="C479">
        <v>0.06</v>
      </c>
    </row>
    <row r="480" spans="1:3" x14ac:dyDescent="0.25">
      <c r="A480">
        <v>479</v>
      </c>
      <c r="B480" t="s">
        <v>1371</v>
      </c>
      <c r="C480">
        <v>0.06</v>
      </c>
    </row>
    <row r="481" spans="1:3" x14ac:dyDescent="0.25">
      <c r="A481">
        <v>480</v>
      </c>
      <c r="B481" t="s">
        <v>1372</v>
      </c>
      <c r="C481">
        <v>5.8999999999999997E-2</v>
      </c>
    </row>
    <row r="482" spans="1:3" x14ac:dyDescent="0.25">
      <c r="A482">
        <v>481</v>
      </c>
      <c r="B482" t="s">
        <v>1373</v>
      </c>
      <c r="C482">
        <v>5.8999999999999997E-2</v>
      </c>
    </row>
    <row r="483" spans="1:3" x14ac:dyDescent="0.25">
      <c r="A483">
        <v>482</v>
      </c>
      <c r="B483" t="s">
        <v>1374</v>
      </c>
      <c r="C483">
        <v>5.8999999999999997E-2</v>
      </c>
    </row>
    <row r="484" spans="1:3" x14ac:dyDescent="0.25">
      <c r="A484">
        <v>483</v>
      </c>
      <c r="B484" t="s">
        <v>1375</v>
      </c>
      <c r="C484">
        <v>5.8999999999999997E-2</v>
      </c>
    </row>
    <row r="485" spans="1:3" x14ac:dyDescent="0.25">
      <c r="A485">
        <v>484</v>
      </c>
      <c r="B485" t="s">
        <v>1376</v>
      </c>
      <c r="C485">
        <v>5.8999999999999997E-2</v>
      </c>
    </row>
    <row r="486" spans="1:3" x14ac:dyDescent="0.25">
      <c r="A486">
        <v>485</v>
      </c>
      <c r="B486" t="s">
        <v>1377</v>
      </c>
      <c r="C486">
        <v>5.8000000000000003E-2</v>
      </c>
    </row>
    <row r="487" spans="1:3" x14ac:dyDescent="0.25">
      <c r="A487">
        <v>486</v>
      </c>
      <c r="B487" t="s">
        <v>1378</v>
      </c>
      <c r="C487">
        <v>5.8000000000000003E-2</v>
      </c>
    </row>
    <row r="488" spans="1:3" x14ac:dyDescent="0.25">
      <c r="A488">
        <v>487</v>
      </c>
      <c r="B488" t="s">
        <v>1379</v>
      </c>
      <c r="C488">
        <v>5.7000000000000002E-2</v>
      </c>
    </row>
    <row r="489" spans="1:3" x14ac:dyDescent="0.25">
      <c r="A489">
        <v>488</v>
      </c>
      <c r="B489" t="s">
        <v>1380</v>
      </c>
      <c r="C489">
        <v>5.7000000000000002E-2</v>
      </c>
    </row>
    <row r="490" spans="1:3" x14ac:dyDescent="0.25">
      <c r="A490">
        <v>489</v>
      </c>
      <c r="B490" t="s">
        <v>1381</v>
      </c>
      <c r="C490">
        <v>5.7000000000000002E-2</v>
      </c>
    </row>
    <row r="491" spans="1:3" x14ac:dyDescent="0.25">
      <c r="A491">
        <v>490</v>
      </c>
      <c r="B491" t="s">
        <v>1382</v>
      </c>
      <c r="C491">
        <v>5.7000000000000002E-2</v>
      </c>
    </row>
    <row r="492" spans="1:3" x14ac:dyDescent="0.25">
      <c r="A492">
        <v>491</v>
      </c>
      <c r="B492" t="s">
        <v>1383</v>
      </c>
      <c r="C492">
        <v>5.7000000000000002E-2</v>
      </c>
    </row>
    <row r="493" spans="1:3" x14ac:dyDescent="0.25">
      <c r="A493">
        <v>492</v>
      </c>
      <c r="B493" t="s">
        <v>1384</v>
      </c>
      <c r="C493">
        <v>5.7000000000000002E-2</v>
      </c>
    </row>
    <row r="494" spans="1:3" x14ac:dyDescent="0.25">
      <c r="A494">
        <v>493</v>
      </c>
      <c r="B494" t="s">
        <v>1385</v>
      </c>
      <c r="C494">
        <v>5.7000000000000002E-2</v>
      </c>
    </row>
    <row r="495" spans="1:3" x14ac:dyDescent="0.25">
      <c r="A495">
        <v>494</v>
      </c>
      <c r="B495" t="s">
        <v>1386</v>
      </c>
      <c r="C495">
        <v>5.6000000000000001E-2</v>
      </c>
    </row>
    <row r="496" spans="1:3" x14ac:dyDescent="0.25">
      <c r="A496">
        <v>495</v>
      </c>
      <c r="B496" t="s">
        <v>1387</v>
      </c>
      <c r="C496">
        <v>5.6000000000000001E-2</v>
      </c>
    </row>
    <row r="497" spans="1:3" x14ac:dyDescent="0.25">
      <c r="A497">
        <v>496</v>
      </c>
      <c r="B497" t="s">
        <v>1388</v>
      </c>
      <c r="C497">
        <v>5.5E-2</v>
      </c>
    </row>
    <row r="498" spans="1:3" x14ac:dyDescent="0.25">
      <c r="A498">
        <v>497</v>
      </c>
      <c r="B498" t="s">
        <v>1389</v>
      </c>
      <c r="C498">
        <v>5.5E-2</v>
      </c>
    </row>
    <row r="499" spans="1:3" x14ac:dyDescent="0.25">
      <c r="A499">
        <v>498</v>
      </c>
      <c r="B499" t="s">
        <v>1390</v>
      </c>
      <c r="C499">
        <v>5.5E-2</v>
      </c>
    </row>
    <row r="500" spans="1:3" x14ac:dyDescent="0.25">
      <c r="A500">
        <v>499</v>
      </c>
      <c r="B500" t="s">
        <v>1391</v>
      </c>
      <c r="C500">
        <v>5.5E-2</v>
      </c>
    </row>
    <row r="501" spans="1:3" x14ac:dyDescent="0.25">
      <c r="A501">
        <v>500</v>
      </c>
      <c r="B501" t="s">
        <v>1392</v>
      </c>
      <c r="C501">
        <v>5.5E-2</v>
      </c>
    </row>
    <row r="502" spans="1:3" x14ac:dyDescent="0.25">
      <c r="A502">
        <v>501</v>
      </c>
      <c r="B502" t="s">
        <v>1393</v>
      </c>
      <c r="C502">
        <v>5.3999999999999999E-2</v>
      </c>
    </row>
    <row r="503" spans="1:3" x14ac:dyDescent="0.25">
      <c r="A503">
        <v>502</v>
      </c>
      <c r="B503" t="s">
        <v>1394</v>
      </c>
      <c r="C503">
        <v>5.3999999999999999E-2</v>
      </c>
    </row>
    <row r="504" spans="1:3" x14ac:dyDescent="0.25">
      <c r="A504">
        <v>503</v>
      </c>
      <c r="B504" t="s">
        <v>1395</v>
      </c>
      <c r="C504">
        <v>5.3999999999999999E-2</v>
      </c>
    </row>
    <row r="505" spans="1:3" x14ac:dyDescent="0.25">
      <c r="A505">
        <v>504</v>
      </c>
      <c r="B505" t="s">
        <v>1396</v>
      </c>
      <c r="C505">
        <v>5.2999999999999999E-2</v>
      </c>
    </row>
    <row r="506" spans="1:3" x14ac:dyDescent="0.25">
      <c r="A506">
        <v>505</v>
      </c>
      <c r="B506" t="s">
        <v>1397</v>
      </c>
      <c r="C506">
        <v>5.2999999999999999E-2</v>
      </c>
    </row>
    <row r="507" spans="1:3" x14ac:dyDescent="0.25">
      <c r="A507">
        <v>506</v>
      </c>
      <c r="B507" t="s">
        <v>1398</v>
      </c>
      <c r="C507">
        <v>5.2999999999999999E-2</v>
      </c>
    </row>
    <row r="508" spans="1:3" x14ac:dyDescent="0.25">
      <c r="A508">
        <v>507</v>
      </c>
      <c r="B508" t="s">
        <v>1399</v>
      </c>
      <c r="C508">
        <v>5.2999999999999999E-2</v>
      </c>
    </row>
    <row r="509" spans="1:3" x14ac:dyDescent="0.25">
      <c r="A509">
        <v>508</v>
      </c>
      <c r="B509" t="s">
        <v>1400</v>
      </c>
      <c r="C509">
        <v>5.2999999999999999E-2</v>
      </c>
    </row>
    <row r="510" spans="1:3" x14ac:dyDescent="0.25">
      <c r="A510">
        <v>509</v>
      </c>
      <c r="B510" t="s">
        <v>1401</v>
      </c>
      <c r="C510">
        <v>5.1999999999999998E-2</v>
      </c>
    </row>
    <row r="511" spans="1:3" x14ac:dyDescent="0.25">
      <c r="A511">
        <v>510</v>
      </c>
      <c r="B511" t="s">
        <v>1402</v>
      </c>
      <c r="C511">
        <v>5.1999999999999998E-2</v>
      </c>
    </row>
    <row r="512" spans="1:3" x14ac:dyDescent="0.25">
      <c r="A512">
        <v>511</v>
      </c>
      <c r="B512" t="s">
        <v>1403</v>
      </c>
      <c r="C512">
        <v>5.1999999999999998E-2</v>
      </c>
    </row>
    <row r="513" spans="1:3" x14ac:dyDescent="0.25">
      <c r="A513">
        <v>512</v>
      </c>
      <c r="B513" t="s">
        <v>1404</v>
      </c>
      <c r="C513">
        <v>5.1999999999999998E-2</v>
      </c>
    </row>
    <row r="514" spans="1:3" x14ac:dyDescent="0.25">
      <c r="A514">
        <v>513</v>
      </c>
      <c r="B514" t="s">
        <v>1405</v>
      </c>
      <c r="C514">
        <v>5.1999999999999998E-2</v>
      </c>
    </row>
    <row r="515" spans="1:3" x14ac:dyDescent="0.25">
      <c r="A515">
        <v>514</v>
      </c>
      <c r="B515" t="s">
        <v>1406</v>
      </c>
      <c r="C515">
        <v>5.1999999999999998E-2</v>
      </c>
    </row>
    <row r="516" spans="1:3" x14ac:dyDescent="0.25">
      <c r="A516">
        <v>515</v>
      </c>
      <c r="B516" t="s">
        <v>1407</v>
      </c>
      <c r="C516">
        <v>5.1999999999999998E-2</v>
      </c>
    </row>
    <row r="517" spans="1:3" x14ac:dyDescent="0.25">
      <c r="A517">
        <v>516</v>
      </c>
      <c r="B517" t="s">
        <v>1408</v>
      </c>
      <c r="C517">
        <v>5.1999999999999998E-2</v>
      </c>
    </row>
    <row r="518" spans="1:3" x14ac:dyDescent="0.25">
      <c r="A518">
        <v>517</v>
      </c>
      <c r="B518" t="s">
        <v>1409</v>
      </c>
      <c r="C518">
        <v>5.1999999999999998E-2</v>
      </c>
    </row>
    <row r="519" spans="1:3" x14ac:dyDescent="0.25">
      <c r="A519">
        <v>518</v>
      </c>
      <c r="B519" t="s">
        <v>1410</v>
      </c>
      <c r="C519">
        <v>5.0999999999999997E-2</v>
      </c>
    </row>
    <row r="520" spans="1:3" x14ac:dyDescent="0.25">
      <c r="A520">
        <v>519</v>
      </c>
      <c r="B520" t="s">
        <v>1411</v>
      </c>
      <c r="C520">
        <v>5.0999999999999997E-2</v>
      </c>
    </row>
    <row r="521" spans="1:3" x14ac:dyDescent="0.25">
      <c r="A521">
        <v>520</v>
      </c>
      <c r="B521" t="s">
        <v>1412</v>
      </c>
      <c r="C521">
        <v>5.0999999999999997E-2</v>
      </c>
    </row>
    <row r="522" spans="1:3" x14ac:dyDescent="0.25">
      <c r="A522">
        <v>521</v>
      </c>
      <c r="B522" t="s">
        <v>1413</v>
      </c>
      <c r="C522">
        <v>0.05</v>
      </c>
    </row>
    <row r="523" spans="1:3" x14ac:dyDescent="0.25">
      <c r="A523">
        <v>522</v>
      </c>
      <c r="B523" t="s">
        <v>1414</v>
      </c>
      <c r="C523">
        <v>0.05</v>
      </c>
    </row>
    <row r="524" spans="1:3" x14ac:dyDescent="0.25">
      <c r="A524">
        <v>523</v>
      </c>
      <c r="B524" t="s">
        <v>1415</v>
      </c>
      <c r="C524">
        <v>0.05</v>
      </c>
    </row>
    <row r="525" spans="1:3" x14ac:dyDescent="0.25">
      <c r="A525">
        <v>524</v>
      </c>
      <c r="B525" t="s">
        <v>1416</v>
      </c>
      <c r="C525">
        <v>0.05</v>
      </c>
    </row>
    <row r="526" spans="1:3" x14ac:dyDescent="0.25">
      <c r="A526">
        <v>525</v>
      </c>
      <c r="B526" t="s">
        <v>1417</v>
      </c>
      <c r="C526">
        <v>0.05</v>
      </c>
    </row>
    <row r="527" spans="1:3" x14ac:dyDescent="0.25">
      <c r="A527">
        <v>526</v>
      </c>
      <c r="B527" t="s">
        <v>1418</v>
      </c>
      <c r="C527">
        <v>0.05</v>
      </c>
    </row>
    <row r="528" spans="1:3" x14ac:dyDescent="0.25">
      <c r="A528">
        <v>527</v>
      </c>
      <c r="B528" t="s">
        <v>1419</v>
      </c>
      <c r="C528">
        <v>4.9000000000000002E-2</v>
      </c>
    </row>
    <row r="529" spans="1:3" x14ac:dyDescent="0.25">
      <c r="A529">
        <v>528</v>
      </c>
      <c r="B529" t="s">
        <v>1420</v>
      </c>
      <c r="C529">
        <v>4.9000000000000002E-2</v>
      </c>
    </row>
    <row r="530" spans="1:3" x14ac:dyDescent="0.25">
      <c r="A530">
        <v>529</v>
      </c>
      <c r="B530" t="s">
        <v>1421</v>
      </c>
      <c r="C530">
        <v>4.9000000000000002E-2</v>
      </c>
    </row>
    <row r="531" spans="1:3" x14ac:dyDescent="0.25">
      <c r="A531">
        <v>530</v>
      </c>
      <c r="B531" t="s">
        <v>1422</v>
      </c>
      <c r="C531">
        <v>4.9000000000000002E-2</v>
      </c>
    </row>
    <row r="532" spans="1:3" x14ac:dyDescent="0.25">
      <c r="A532">
        <v>531</v>
      </c>
      <c r="B532" t="s">
        <v>1423</v>
      </c>
      <c r="C532">
        <v>4.9000000000000002E-2</v>
      </c>
    </row>
    <row r="533" spans="1:3" x14ac:dyDescent="0.25">
      <c r="A533">
        <v>532</v>
      </c>
      <c r="B533" t="s">
        <v>1424</v>
      </c>
      <c r="C533">
        <v>4.9000000000000002E-2</v>
      </c>
    </row>
    <row r="534" spans="1:3" x14ac:dyDescent="0.25">
      <c r="A534">
        <v>533</v>
      </c>
      <c r="B534" t="s">
        <v>1425</v>
      </c>
      <c r="C534">
        <v>4.9000000000000002E-2</v>
      </c>
    </row>
    <row r="535" spans="1:3" x14ac:dyDescent="0.25">
      <c r="A535">
        <v>534</v>
      </c>
      <c r="B535" t="s">
        <v>1426</v>
      </c>
      <c r="C535">
        <v>4.9000000000000002E-2</v>
      </c>
    </row>
    <row r="536" spans="1:3" x14ac:dyDescent="0.25">
      <c r="A536">
        <v>535</v>
      </c>
      <c r="B536" t="s">
        <v>1427</v>
      </c>
      <c r="C536">
        <v>4.9000000000000002E-2</v>
      </c>
    </row>
    <row r="537" spans="1:3" x14ac:dyDescent="0.25">
      <c r="A537">
        <v>536</v>
      </c>
      <c r="B537" t="s">
        <v>1428</v>
      </c>
      <c r="C537">
        <v>4.8000000000000001E-2</v>
      </c>
    </row>
    <row r="538" spans="1:3" x14ac:dyDescent="0.25">
      <c r="A538">
        <v>537</v>
      </c>
      <c r="B538" t="s">
        <v>1429</v>
      </c>
      <c r="C538">
        <v>4.8000000000000001E-2</v>
      </c>
    </row>
    <row r="539" spans="1:3" x14ac:dyDescent="0.25">
      <c r="A539">
        <v>538</v>
      </c>
      <c r="B539" t="s">
        <v>1430</v>
      </c>
      <c r="C539">
        <v>4.8000000000000001E-2</v>
      </c>
    </row>
    <row r="540" spans="1:3" x14ac:dyDescent="0.25">
      <c r="A540">
        <v>539</v>
      </c>
      <c r="B540" t="s">
        <v>1431</v>
      </c>
      <c r="C540">
        <v>4.8000000000000001E-2</v>
      </c>
    </row>
    <row r="541" spans="1:3" x14ac:dyDescent="0.25">
      <c r="A541">
        <v>540</v>
      </c>
      <c r="B541" t="s">
        <v>1432</v>
      </c>
      <c r="C541">
        <v>4.8000000000000001E-2</v>
      </c>
    </row>
    <row r="542" spans="1:3" x14ac:dyDescent="0.25">
      <c r="A542">
        <v>541</v>
      </c>
      <c r="B542" t="s">
        <v>1433</v>
      </c>
      <c r="C542">
        <v>4.8000000000000001E-2</v>
      </c>
    </row>
    <row r="543" spans="1:3" x14ac:dyDescent="0.25">
      <c r="A543">
        <v>542</v>
      </c>
      <c r="B543" t="s">
        <v>1434</v>
      </c>
      <c r="C543">
        <v>4.7E-2</v>
      </c>
    </row>
    <row r="544" spans="1:3" x14ac:dyDescent="0.25">
      <c r="A544">
        <v>543</v>
      </c>
      <c r="B544" t="s">
        <v>1435</v>
      </c>
      <c r="C544">
        <v>4.7E-2</v>
      </c>
    </row>
    <row r="545" spans="1:3" x14ac:dyDescent="0.25">
      <c r="A545">
        <v>544</v>
      </c>
      <c r="B545" t="s">
        <v>1436</v>
      </c>
      <c r="C545">
        <v>4.7E-2</v>
      </c>
    </row>
    <row r="546" spans="1:3" x14ac:dyDescent="0.25">
      <c r="A546">
        <v>545</v>
      </c>
      <c r="B546" t="s">
        <v>1437</v>
      </c>
      <c r="C546">
        <v>4.7E-2</v>
      </c>
    </row>
    <row r="547" spans="1:3" x14ac:dyDescent="0.25">
      <c r="A547">
        <v>546</v>
      </c>
      <c r="B547" t="s">
        <v>1438</v>
      </c>
      <c r="C547">
        <v>4.7E-2</v>
      </c>
    </row>
    <row r="548" spans="1:3" x14ac:dyDescent="0.25">
      <c r="A548">
        <v>547</v>
      </c>
      <c r="B548" t="s">
        <v>1439</v>
      </c>
      <c r="C548">
        <v>4.7E-2</v>
      </c>
    </row>
    <row r="549" spans="1:3" x14ac:dyDescent="0.25">
      <c r="A549">
        <v>548</v>
      </c>
      <c r="B549" t="s">
        <v>1440</v>
      </c>
      <c r="C549">
        <v>4.7E-2</v>
      </c>
    </row>
    <row r="550" spans="1:3" x14ac:dyDescent="0.25">
      <c r="A550">
        <v>549</v>
      </c>
      <c r="B550" t="s">
        <v>1441</v>
      </c>
      <c r="C550">
        <v>4.7E-2</v>
      </c>
    </row>
    <row r="551" spans="1:3" x14ac:dyDescent="0.25">
      <c r="A551">
        <v>550</v>
      </c>
      <c r="B551" t="s">
        <v>1442</v>
      </c>
      <c r="C551">
        <v>4.7E-2</v>
      </c>
    </row>
    <row r="552" spans="1:3" x14ac:dyDescent="0.25">
      <c r="A552">
        <v>551</v>
      </c>
      <c r="B552" t="s">
        <v>1443</v>
      </c>
      <c r="C552">
        <v>4.7E-2</v>
      </c>
    </row>
    <row r="553" spans="1:3" x14ac:dyDescent="0.25">
      <c r="A553">
        <v>552</v>
      </c>
      <c r="B553" t="s">
        <v>1444</v>
      </c>
      <c r="C553">
        <v>4.7E-2</v>
      </c>
    </row>
    <row r="554" spans="1:3" x14ac:dyDescent="0.25">
      <c r="A554">
        <v>553</v>
      </c>
      <c r="B554" t="s">
        <v>1445</v>
      </c>
      <c r="C554">
        <v>4.7E-2</v>
      </c>
    </row>
    <row r="555" spans="1:3" x14ac:dyDescent="0.25">
      <c r="A555">
        <v>554</v>
      </c>
      <c r="B555" t="s">
        <v>1446</v>
      </c>
      <c r="C555">
        <v>4.7E-2</v>
      </c>
    </row>
    <row r="556" spans="1:3" x14ac:dyDescent="0.25">
      <c r="A556">
        <v>555</v>
      </c>
      <c r="B556" t="s">
        <v>1447</v>
      </c>
      <c r="C556">
        <v>4.7E-2</v>
      </c>
    </row>
    <row r="557" spans="1:3" x14ac:dyDescent="0.25">
      <c r="A557">
        <v>556</v>
      </c>
      <c r="B557" t="s">
        <v>1448</v>
      </c>
      <c r="C557">
        <v>4.5999999999999999E-2</v>
      </c>
    </row>
    <row r="558" spans="1:3" x14ac:dyDescent="0.25">
      <c r="A558">
        <v>557</v>
      </c>
      <c r="B558" t="s">
        <v>1449</v>
      </c>
      <c r="C558">
        <v>4.5999999999999999E-2</v>
      </c>
    </row>
    <row r="559" spans="1:3" x14ac:dyDescent="0.25">
      <c r="A559">
        <v>558</v>
      </c>
      <c r="B559" t="s">
        <v>1450</v>
      </c>
      <c r="C559">
        <v>4.5999999999999999E-2</v>
      </c>
    </row>
    <row r="560" spans="1:3" x14ac:dyDescent="0.25">
      <c r="A560">
        <v>559</v>
      </c>
      <c r="B560" t="s">
        <v>1451</v>
      </c>
      <c r="C560">
        <v>4.5999999999999999E-2</v>
      </c>
    </row>
    <row r="561" spans="1:3" x14ac:dyDescent="0.25">
      <c r="A561">
        <v>560</v>
      </c>
      <c r="B561" t="s">
        <v>1452</v>
      </c>
      <c r="C561">
        <v>4.5999999999999999E-2</v>
      </c>
    </row>
    <row r="562" spans="1:3" x14ac:dyDescent="0.25">
      <c r="A562">
        <v>561</v>
      </c>
      <c r="B562" t="s">
        <v>1453</v>
      </c>
      <c r="C562">
        <v>4.5999999999999999E-2</v>
      </c>
    </row>
    <row r="563" spans="1:3" x14ac:dyDescent="0.25">
      <c r="A563">
        <v>562</v>
      </c>
      <c r="B563" t="s">
        <v>1454</v>
      </c>
      <c r="C563">
        <v>4.5999999999999999E-2</v>
      </c>
    </row>
    <row r="564" spans="1:3" x14ac:dyDescent="0.25">
      <c r="A564">
        <v>563</v>
      </c>
      <c r="B564" t="s">
        <v>1455</v>
      </c>
      <c r="C564">
        <v>4.5999999999999999E-2</v>
      </c>
    </row>
    <row r="565" spans="1:3" x14ac:dyDescent="0.25">
      <c r="A565">
        <v>564</v>
      </c>
      <c r="B565" t="s">
        <v>1456</v>
      </c>
      <c r="C565">
        <v>4.5999999999999999E-2</v>
      </c>
    </row>
    <row r="566" spans="1:3" x14ac:dyDescent="0.25">
      <c r="A566">
        <v>565</v>
      </c>
      <c r="B566" t="s">
        <v>1457</v>
      </c>
      <c r="C566">
        <v>4.4999999999999998E-2</v>
      </c>
    </row>
    <row r="567" spans="1:3" x14ac:dyDescent="0.25">
      <c r="A567">
        <v>566</v>
      </c>
      <c r="B567" t="s">
        <v>1458</v>
      </c>
      <c r="C567">
        <v>4.4999999999999998E-2</v>
      </c>
    </row>
    <row r="568" spans="1:3" x14ac:dyDescent="0.25">
      <c r="A568">
        <v>567</v>
      </c>
      <c r="B568" t="s">
        <v>1459</v>
      </c>
      <c r="C568">
        <v>4.4999999999999998E-2</v>
      </c>
    </row>
    <row r="569" spans="1:3" x14ac:dyDescent="0.25">
      <c r="A569">
        <v>568</v>
      </c>
      <c r="B569" t="s">
        <v>1460</v>
      </c>
      <c r="C569">
        <v>4.4999999999999998E-2</v>
      </c>
    </row>
    <row r="570" spans="1:3" x14ac:dyDescent="0.25">
      <c r="A570">
        <v>569</v>
      </c>
      <c r="B570" t="s">
        <v>1461</v>
      </c>
      <c r="C570">
        <v>4.4999999999999998E-2</v>
      </c>
    </row>
    <row r="571" spans="1:3" x14ac:dyDescent="0.25">
      <c r="A571">
        <v>570</v>
      </c>
      <c r="B571" t="s">
        <v>1462</v>
      </c>
      <c r="C571">
        <v>4.3999999999999997E-2</v>
      </c>
    </row>
    <row r="572" spans="1:3" x14ac:dyDescent="0.25">
      <c r="A572">
        <v>571</v>
      </c>
      <c r="B572" t="s">
        <v>1463</v>
      </c>
      <c r="C572">
        <v>4.3999999999999997E-2</v>
      </c>
    </row>
    <row r="573" spans="1:3" x14ac:dyDescent="0.25">
      <c r="A573">
        <v>572</v>
      </c>
      <c r="B573" t="s">
        <v>1464</v>
      </c>
      <c r="C573">
        <v>4.2999999999999997E-2</v>
      </c>
    </row>
    <row r="574" spans="1:3" x14ac:dyDescent="0.25">
      <c r="A574">
        <v>573</v>
      </c>
      <c r="B574" t="s">
        <v>1465</v>
      </c>
      <c r="C574">
        <v>4.2999999999999997E-2</v>
      </c>
    </row>
    <row r="575" spans="1:3" x14ac:dyDescent="0.25">
      <c r="A575">
        <v>574</v>
      </c>
      <c r="B575" t="s">
        <v>1466</v>
      </c>
      <c r="C575">
        <v>4.2999999999999997E-2</v>
      </c>
    </row>
    <row r="576" spans="1:3" x14ac:dyDescent="0.25">
      <c r="A576">
        <v>575</v>
      </c>
      <c r="B576" t="s">
        <v>1467</v>
      </c>
      <c r="C576">
        <v>4.2999999999999997E-2</v>
      </c>
    </row>
    <row r="577" spans="1:3" x14ac:dyDescent="0.25">
      <c r="A577">
        <v>576</v>
      </c>
      <c r="B577" t="s">
        <v>1468</v>
      </c>
      <c r="C577">
        <v>4.2999999999999997E-2</v>
      </c>
    </row>
    <row r="578" spans="1:3" x14ac:dyDescent="0.25">
      <c r="A578">
        <v>577</v>
      </c>
      <c r="B578" t="s">
        <v>1469</v>
      </c>
      <c r="C578">
        <v>4.2999999999999997E-2</v>
      </c>
    </row>
    <row r="579" spans="1:3" x14ac:dyDescent="0.25">
      <c r="A579">
        <v>578</v>
      </c>
      <c r="B579" t="s">
        <v>1470</v>
      </c>
      <c r="C579">
        <v>4.2999999999999997E-2</v>
      </c>
    </row>
    <row r="580" spans="1:3" x14ac:dyDescent="0.25">
      <c r="A580">
        <v>579</v>
      </c>
      <c r="B580" t="s">
        <v>1471</v>
      </c>
      <c r="C580">
        <v>4.2999999999999997E-2</v>
      </c>
    </row>
    <row r="581" spans="1:3" x14ac:dyDescent="0.25">
      <c r="A581">
        <v>580</v>
      </c>
      <c r="B581" t="s">
        <v>1472</v>
      </c>
      <c r="C581">
        <v>4.2999999999999997E-2</v>
      </c>
    </row>
    <row r="582" spans="1:3" x14ac:dyDescent="0.25">
      <c r="A582">
        <v>581</v>
      </c>
      <c r="B582" t="s">
        <v>1473</v>
      </c>
      <c r="C582">
        <v>4.2000000000000003E-2</v>
      </c>
    </row>
    <row r="583" spans="1:3" x14ac:dyDescent="0.25">
      <c r="A583">
        <v>582</v>
      </c>
      <c r="B583" t="s">
        <v>1474</v>
      </c>
      <c r="C583">
        <v>4.2000000000000003E-2</v>
      </c>
    </row>
    <row r="584" spans="1:3" x14ac:dyDescent="0.25">
      <c r="A584">
        <v>583</v>
      </c>
      <c r="B584" t="s">
        <v>1475</v>
      </c>
      <c r="C584">
        <v>4.2000000000000003E-2</v>
      </c>
    </row>
    <row r="585" spans="1:3" x14ac:dyDescent="0.25">
      <c r="A585">
        <v>584</v>
      </c>
      <c r="B585" t="s">
        <v>1476</v>
      </c>
      <c r="C585">
        <v>4.2000000000000003E-2</v>
      </c>
    </row>
    <row r="586" spans="1:3" x14ac:dyDescent="0.25">
      <c r="A586">
        <v>585</v>
      </c>
      <c r="B586" t="s">
        <v>1477</v>
      </c>
      <c r="C586">
        <v>4.2000000000000003E-2</v>
      </c>
    </row>
    <row r="587" spans="1:3" x14ac:dyDescent="0.25">
      <c r="A587">
        <v>586</v>
      </c>
      <c r="B587" t="s">
        <v>1478</v>
      </c>
      <c r="C587">
        <v>4.2000000000000003E-2</v>
      </c>
    </row>
    <row r="588" spans="1:3" x14ac:dyDescent="0.25">
      <c r="A588">
        <v>587</v>
      </c>
      <c r="B588" t="s">
        <v>1479</v>
      </c>
      <c r="C588">
        <v>4.2000000000000003E-2</v>
      </c>
    </row>
    <row r="589" spans="1:3" x14ac:dyDescent="0.25">
      <c r="A589">
        <v>588</v>
      </c>
      <c r="B589" t="s">
        <v>1480</v>
      </c>
      <c r="C589">
        <v>4.2000000000000003E-2</v>
      </c>
    </row>
    <row r="590" spans="1:3" x14ac:dyDescent="0.25">
      <c r="A590">
        <v>589</v>
      </c>
      <c r="B590" t="s">
        <v>1481</v>
      </c>
      <c r="C590">
        <v>4.2000000000000003E-2</v>
      </c>
    </row>
    <row r="591" spans="1:3" x14ac:dyDescent="0.25">
      <c r="A591">
        <v>590</v>
      </c>
      <c r="B591" t="s">
        <v>1482</v>
      </c>
      <c r="C591">
        <v>4.1000000000000002E-2</v>
      </c>
    </row>
    <row r="592" spans="1:3" x14ac:dyDescent="0.25">
      <c r="A592">
        <v>591</v>
      </c>
      <c r="B592" t="s">
        <v>1483</v>
      </c>
      <c r="C592">
        <v>4.1000000000000002E-2</v>
      </c>
    </row>
    <row r="593" spans="1:3" x14ac:dyDescent="0.25">
      <c r="A593">
        <v>592</v>
      </c>
      <c r="B593" t="s">
        <v>1484</v>
      </c>
      <c r="C593">
        <v>4.1000000000000002E-2</v>
      </c>
    </row>
    <row r="594" spans="1:3" x14ac:dyDescent="0.25">
      <c r="A594">
        <v>593</v>
      </c>
      <c r="B594" t="s">
        <v>1485</v>
      </c>
      <c r="C594">
        <v>4.1000000000000002E-2</v>
      </c>
    </row>
    <row r="595" spans="1:3" x14ac:dyDescent="0.25">
      <c r="A595">
        <v>594</v>
      </c>
      <c r="B595" t="s">
        <v>1486</v>
      </c>
      <c r="C595">
        <v>4.1000000000000002E-2</v>
      </c>
    </row>
    <row r="596" spans="1:3" x14ac:dyDescent="0.25">
      <c r="A596">
        <v>595</v>
      </c>
      <c r="B596" t="s">
        <v>1487</v>
      </c>
      <c r="C596">
        <v>0.04</v>
      </c>
    </row>
    <row r="597" spans="1:3" x14ac:dyDescent="0.25">
      <c r="A597">
        <v>596</v>
      </c>
      <c r="B597" t="s">
        <v>1488</v>
      </c>
      <c r="C597">
        <v>0.04</v>
      </c>
    </row>
    <row r="598" spans="1:3" x14ac:dyDescent="0.25">
      <c r="A598">
        <v>597</v>
      </c>
      <c r="B598" t="s">
        <v>1489</v>
      </c>
      <c r="C598">
        <v>0.04</v>
      </c>
    </row>
    <row r="599" spans="1:3" x14ac:dyDescent="0.25">
      <c r="A599">
        <v>598</v>
      </c>
      <c r="B599" t="s">
        <v>1490</v>
      </c>
      <c r="C599">
        <v>0.04</v>
      </c>
    </row>
    <row r="600" spans="1:3" x14ac:dyDescent="0.25">
      <c r="A600">
        <v>599</v>
      </c>
      <c r="B600" t="s">
        <v>1491</v>
      </c>
      <c r="C600">
        <v>0.04</v>
      </c>
    </row>
    <row r="601" spans="1:3" x14ac:dyDescent="0.25">
      <c r="A601">
        <v>600</v>
      </c>
      <c r="B601" t="s">
        <v>1492</v>
      </c>
      <c r="C601">
        <v>0.04</v>
      </c>
    </row>
    <row r="602" spans="1:3" x14ac:dyDescent="0.25">
      <c r="A602">
        <v>601</v>
      </c>
      <c r="B602" t="s">
        <v>1493</v>
      </c>
      <c r="C602">
        <v>0.04</v>
      </c>
    </row>
    <row r="603" spans="1:3" x14ac:dyDescent="0.25">
      <c r="A603">
        <v>602</v>
      </c>
      <c r="B603" t="s">
        <v>1494</v>
      </c>
      <c r="C603">
        <v>0.04</v>
      </c>
    </row>
    <row r="604" spans="1:3" x14ac:dyDescent="0.25">
      <c r="A604">
        <v>603</v>
      </c>
      <c r="B604" t="s">
        <v>1495</v>
      </c>
      <c r="C604">
        <v>0.04</v>
      </c>
    </row>
    <row r="605" spans="1:3" x14ac:dyDescent="0.25">
      <c r="A605">
        <v>604</v>
      </c>
      <c r="B605" t="s">
        <v>1496</v>
      </c>
      <c r="C605">
        <v>0.04</v>
      </c>
    </row>
    <row r="606" spans="1:3" x14ac:dyDescent="0.25">
      <c r="A606">
        <v>605</v>
      </c>
      <c r="B606" t="s">
        <v>1497</v>
      </c>
      <c r="C606">
        <v>3.9E-2</v>
      </c>
    </row>
    <row r="607" spans="1:3" x14ac:dyDescent="0.25">
      <c r="A607">
        <v>606</v>
      </c>
      <c r="B607" t="s">
        <v>1498</v>
      </c>
      <c r="C607">
        <v>3.9E-2</v>
      </c>
    </row>
    <row r="608" spans="1:3" x14ac:dyDescent="0.25">
      <c r="A608">
        <v>607</v>
      </c>
      <c r="B608" t="s">
        <v>1499</v>
      </c>
      <c r="C608">
        <v>3.9E-2</v>
      </c>
    </row>
    <row r="609" spans="1:3" x14ac:dyDescent="0.25">
      <c r="A609">
        <v>608</v>
      </c>
      <c r="B609" t="s">
        <v>1500</v>
      </c>
      <c r="C609">
        <v>3.9E-2</v>
      </c>
    </row>
    <row r="610" spans="1:3" x14ac:dyDescent="0.25">
      <c r="A610">
        <v>609</v>
      </c>
      <c r="B610" t="s">
        <v>1501</v>
      </c>
      <c r="C610">
        <v>3.9E-2</v>
      </c>
    </row>
    <row r="611" spans="1:3" x14ac:dyDescent="0.25">
      <c r="A611">
        <v>610</v>
      </c>
      <c r="B611" t="s">
        <v>1502</v>
      </c>
      <c r="C611">
        <v>3.9E-2</v>
      </c>
    </row>
    <row r="612" spans="1:3" x14ac:dyDescent="0.25">
      <c r="A612">
        <v>611</v>
      </c>
      <c r="B612" t="s">
        <v>1503</v>
      </c>
      <c r="C612">
        <v>3.9E-2</v>
      </c>
    </row>
    <row r="613" spans="1:3" x14ac:dyDescent="0.25">
      <c r="A613">
        <v>612</v>
      </c>
      <c r="B613" t="s">
        <v>1504</v>
      </c>
      <c r="C613">
        <v>3.9E-2</v>
      </c>
    </row>
    <row r="614" spans="1:3" x14ac:dyDescent="0.25">
      <c r="A614">
        <v>613</v>
      </c>
      <c r="B614" t="s">
        <v>1505</v>
      </c>
      <c r="C614">
        <v>3.9E-2</v>
      </c>
    </row>
    <row r="615" spans="1:3" x14ac:dyDescent="0.25">
      <c r="A615">
        <v>614</v>
      </c>
      <c r="B615" t="s">
        <v>1506</v>
      </c>
      <c r="C615">
        <v>3.9E-2</v>
      </c>
    </row>
    <row r="616" spans="1:3" x14ac:dyDescent="0.25">
      <c r="A616">
        <v>615</v>
      </c>
      <c r="B616" t="s">
        <v>1507</v>
      </c>
      <c r="C616">
        <v>3.9E-2</v>
      </c>
    </row>
    <row r="617" spans="1:3" x14ac:dyDescent="0.25">
      <c r="A617">
        <v>616</v>
      </c>
      <c r="B617" t="s">
        <v>1508</v>
      </c>
      <c r="C617">
        <v>3.9E-2</v>
      </c>
    </row>
    <row r="618" spans="1:3" x14ac:dyDescent="0.25">
      <c r="A618">
        <v>617</v>
      </c>
      <c r="B618" t="s">
        <v>1509</v>
      </c>
      <c r="C618">
        <v>3.7999999999999999E-2</v>
      </c>
    </row>
    <row r="619" spans="1:3" x14ac:dyDescent="0.25">
      <c r="A619">
        <v>618</v>
      </c>
      <c r="B619" t="s">
        <v>1510</v>
      </c>
      <c r="C619">
        <v>3.7999999999999999E-2</v>
      </c>
    </row>
    <row r="620" spans="1:3" x14ac:dyDescent="0.25">
      <c r="A620">
        <v>619</v>
      </c>
      <c r="B620" t="s">
        <v>1511</v>
      </c>
      <c r="C620">
        <v>3.7999999999999999E-2</v>
      </c>
    </row>
    <row r="621" spans="1:3" x14ac:dyDescent="0.25">
      <c r="A621">
        <v>620</v>
      </c>
      <c r="B621" t="s">
        <v>1512</v>
      </c>
      <c r="C621">
        <v>3.7999999999999999E-2</v>
      </c>
    </row>
    <row r="622" spans="1:3" x14ac:dyDescent="0.25">
      <c r="A622">
        <v>621</v>
      </c>
      <c r="B622" t="s">
        <v>1513</v>
      </c>
      <c r="C622">
        <v>3.7999999999999999E-2</v>
      </c>
    </row>
    <row r="623" spans="1:3" x14ac:dyDescent="0.25">
      <c r="A623">
        <v>622</v>
      </c>
      <c r="B623" t="s">
        <v>1514</v>
      </c>
      <c r="C623">
        <v>3.7999999999999999E-2</v>
      </c>
    </row>
    <row r="624" spans="1:3" x14ac:dyDescent="0.25">
      <c r="A624">
        <v>623</v>
      </c>
      <c r="B624" t="s">
        <v>1515</v>
      </c>
      <c r="C624">
        <v>3.7999999999999999E-2</v>
      </c>
    </row>
    <row r="625" spans="1:3" x14ac:dyDescent="0.25">
      <c r="A625">
        <v>624</v>
      </c>
      <c r="B625" t="s">
        <v>1516</v>
      </c>
      <c r="C625">
        <v>3.7999999999999999E-2</v>
      </c>
    </row>
    <row r="626" spans="1:3" x14ac:dyDescent="0.25">
      <c r="A626">
        <v>625</v>
      </c>
      <c r="B626" t="s">
        <v>1517</v>
      </c>
      <c r="C626">
        <v>3.7999999999999999E-2</v>
      </c>
    </row>
    <row r="627" spans="1:3" x14ac:dyDescent="0.25">
      <c r="A627">
        <v>626</v>
      </c>
      <c r="B627" t="s">
        <v>1518</v>
      </c>
      <c r="C627">
        <v>3.6999999999999998E-2</v>
      </c>
    </row>
    <row r="628" spans="1:3" x14ac:dyDescent="0.25">
      <c r="A628">
        <v>627</v>
      </c>
      <c r="B628" t="s">
        <v>1519</v>
      </c>
      <c r="C628">
        <v>3.6999999999999998E-2</v>
      </c>
    </row>
    <row r="629" spans="1:3" x14ac:dyDescent="0.25">
      <c r="A629">
        <v>628</v>
      </c>
      <c r="B629" t="s">
        <v>1520</v>
      </c>
      <c r="C629">
        <v>3.6999999999999998E-2</v>
      </c>
    </row>
    <row r="630" spans="1:3" x14ac:dyDescent="0.25">
      <c r="A630">
        <v>629</v>
      </c>
      <c r="B630" t="s">
        <v>1521</v>
      </c>
      <c r="C630">
        <v>3.6999999999999998E-2</v>
      </c>
    </row>
    <row r="631" spans="1:3" x14ac:dyDescent="0.25">
      <c r="A631">
        <v>630</v>
      </c>
      <c r="B631" t="s">
        <v>1522</v>
      </c>
      <c r="C631">
        <v>3.6999999999999998E-2</v>
      </c>
    </row>
    <row r="632" spans="1:3" x14ac:dyDescent="0.25">
      <c r="A632">
        <v>631</v>
      </c>
      <c r="B632" t="s">
        <v>1523</v>
      </c>
      <c r="C632">
        <v>3.6999999999999998E-2</v>
      </c>
    </row>
    <row r="633" spans="1:3" x14ac:dyDescent="0.25">
      <c r="A633">
        <v>632</v>
      </c>
      <c r="B633" t="s">
        <v>1524</v>
      </c>
      <c r="C633">
        <v>3.6999999999999998E-2</v>
      </c>
    </row>
    <row r="634" spans="1:3" x14ac:dyDescent="0.25">
      <c r="A634">
        <v>633</v>
      </c>
      <c r="B634" t="s">
        <v>1525</v>
      </c>
      <c r="C634">
        <v>3.6999999999999998E-2</v>
      </c>
    </row>
    <row r="635" spans="1:3" x14ac:dyDescent="0.25">
      <c r="A635">
        <v>634</v>
      </c>
      <c r="B635" t="s">
        <v>1526</v>
      </c>
      <c r="C635">
        <v>3.6999999999999998E-2</v>
      </c>
    </row>
    <row r="636" spans="1:3" x14ac:dyDescent="0.25">
      <c r="A636">
        <v>635</v>
      </c>
      <c r="B636" t="s">
        <v>1527</v>
      </c>
      <c r="C636">
        <v>3.6999999999999998E-2</v>
      </c>
    </row>
    <row r="637" spans="1:3" x14ac:dyDescent="0.25">
      <c r="A637">
        <v>636</v>
      </c>
      <c r="B637" t="s">
        <v>1528</v>
      </c>
      <c r="C637">
        <v>3.6999999999999998E-2</v>
      </c>
    </row>
    <row r="638" spans="1:3" x14ac:dyDescent="0.25">
      <c r="A638">
        <v>637</v>
      </c>
      <c r="B638" t="s">
        <v>1529</v>
      </c>
      <c r="C638">
        <v>3.5999999999999997E-2</v>
      </c>
    </row>
    <row r="639" spans="1:3" x14ac:dyDescent="0.25">
      <c r="A639">
        <v>638</v>
      </c>
      <c r="B639" t="s">
        <v>1530</v>
      </c>
      <c r="C639">
        <v>3.5999999999999997E-2</v>
      </c>
    </row>
    <row r="640" spans="1:3" x14ac:dyDescent="0.25">
      <c r="A640">
        <v>639</v>
      </c>
      <c r="B640" t="s">
        <v>1531</v>
      </c>
      <c r="C640">
        <v>3.5999999999999997E-2</v>
      </c>
    </row>
    <row r="641" spans="1:3" x14ac:dyDescent="0.25">
      <c r="A641">
        <v>640</v>
      </c>
      <c r="B641" t="s">
        <v>1532</v>
      </c>
      <c r="C641">
        <v>3.5999999999999997E-2</v>
      </c>
    </row>
    <row r="642" spans="1:3" x14ac:dyDescent="0.25">
      <c r="A642">
        <v>641</v>
      </c>
      <c r="B642" t="s">
        <v>1533</v>
      </c>
      <c r="C642">
        <v>3.5999999999999997E-2</v>
      </c>
    </row>
    <row r="643" spans="1:3" x14ac:dyDescent="0.25">
      <c r="A643">
        <v>642</v>
      </c>
      <c r="B643" t="s">
        <v>1534</v>
      </c>
      <c r="C643">
        <v>3.5999999999999997E-2</v>
      </c>
    </row>
    <row r="644" spans="1:3" x14ac:dyDescent="0.25">
      <c r="A644">
        <v>643</v>
      </c>
      <c r="B644" t="s">
        <v>1535</v>
      </c>
      <c r="C644">
        <v>3.5999999999999997E-2</v>
      </c>
    </row>
    <row r="645" spans="1:3" x14ac:dyDescent="0.25">
      <c r="A645">
        <v>644</v>
      </c>
      <c r="B645" t="s">
        <v>1536</v>
      </c>
      <c r="C645">
        <v>3.5999999999999997E-2</v>
      </c>
    </row>
    <row r="646" spans="1:3" x14ac:dyDescent="0.25">
      <c r="A646">
        <v>645</v>
      </c>
      <c r="B646" t="s">
        <v>1537</v>
      </c>
      <c r="C646">
        <v>3.5999999999999997E-2</v>
      </c>
    </row>
    <row r="647" spans="1:3" x14ac:dyDescent="0.25">
      <c r="A647">
        <v>646</v>
      </c>
      <c r="B647" t="s">
        <v>1538</v>
      </c>
      <c r="C647">
        <v>3.5000000000000003E-2</v>
      </c>
    </row>
    <row r="648" spans="1:3" x14ac:dyDescent="0.25">
      <c r="A648">
        <v>647</v>
      </c>
      <c r="B648" t="s">
        <v>1539</v>
      </c>
      <c r="C648">
        <v>3.5000000000000003E-2</v>
      </c>
    </row>
    <row r="649" spans="1:3" x14ac:dyDescent="0.25">
      <c r="A649">
        <v>648</v>
      </c>
      <c r="B649" t="s">
        <v>1540</v>
      </c>
      <c r="C649">
        <v>3.5000000000000003E-2</v>
      </c>
    </row>
    <row r="650" spans="1:3" x14ac:dyDescent="0.25">
      <c r="A650">
        <v>649</v>
      </c>
      <c r="B650" t="s">
        <v>1541</v>
      </c>
      <c r="C650">
        <v>3.5000000000000003E-2</v>
      </c>
    </row>
    <row r="651" spans="1:3" x14ac:dyDescent="0.25">
      <c r="A651">
        <v>650</v>
      </c>
      <c r="B651" t="s">
        <v>1542</v>
      </c>
      <c r="C651">
        <v>3.5000000000000003E-2</v>
      </c>
    </row>
    <row r="652" spans="1:3" x14ac:dyDescent="0.25">
      <c r="A652">
        <v>651</v>
      </c>
      <c r="B652" t="s">
        <v>1543</v>
      </c>
      <c r="C652">
        <v>3.5000000000000003E-2</v>
      </c>
    </row>
    <row r="653" spans="1:3" x14ac:dyDescent="0.25">
      <c r="A653">
        <v>652</v>
      </c>
      <c r="B653" t="s">
        <v>1544</v>
      </c>
      <c r="C653">
        <v>3.5000000000000003E-2</v>
      </c>
    </row>
    <row r="654" spans="1:3" x14ac:dyDescent="0.25">
      <c r="A654">
        <v>653</v>
      </c>
      <c r="B654" t="s">
        <v>1545</v>
      </c>
      <c r="C654">
        <v>3.5000000000000003E-2</v>
      </c>
    </row>
    <row r="655" spans="1:3" x14ac:dyDescent="0.25">
      <c r="A655">
        <v>654</v>
      </c>
      <c r="B655" t="s">
        <v>1546</v>
      </c>
      <c r="C655">
        <v>3.5000000000000003E-2</v>
      </c>
    </row>
    <row r="656" spans="1:3" x14ac:dyDescent="0.25">
      <c r="A656">
        <v>655</v>
      </c>
      <c r="B656" t="s">
        <v>1547</v>
      </c>
      <c r="C656">
        <v>3.5000000000000003E-2</v>
      </c>
    </row>
    <row r="657" spans="1:3" x14ac:dyDescent="0.25">
      <c r="A657">
        <v>656</v>
      </c>
      <c r="B657" t="s">
        <v>1548</v>
      </c>
      <c r="C657">
        <v>3.5000000000000003E-2</v>
      </c>
    </row>
    <row r="658" spans="1:3" x14ac:dyDescent="0.25">
      <c r="A658">
        <v>657</v>
      </c>
      <c r="B658" t="s">
        <v>1549</v>
      </c>
      <c r="C658">
        <v>3.5000000000000003E-2</v>
      </c>
    </row>
    <row r="659" spans="1:3" x14ac:dyDescent="0.25">
      <c r="A659">
        <v>658</v>
      </c>
      <c r="B659" t="s">
        <v>1550</v>
      </c>
      <c r="C659">
        <v>3.5000000000000003E-2</v>
      </c>
    </row>
    <row r="660" spans="1:3" x14ac:dyDescent="0.25">
      <c r="A660">
        <v>659</v>
      </c>
      <c r="B660" t="s">
        <v>1551</v>
      </c>
      <c r="C660">
        <v>3.5000000000000003E-2</v>
      </c>
    </row>
    <row r="661" spans="1:3" x14ac:dyDescent="0.25">
      <c r="A661">
        <v>660</v>
      </c>
      <c r="B661" t="s">
        <v>1552</v>
      </c>
      <c r="C661">
        <v>3.5000000000000003E-2</v>
      </c>
    </row>
    <row r="662" spans="1:3" x14ac:dyDescent="0.25">
      <c r="A662">
        <v>661</v>
      </c>
      <c r="B662" t="s">
        <v>1553</v>
      </c>
      <c r="C662">
        <v>3.5000000000000003E-2</v>
      </c>
    </row>
    <row r="663" spans="1:3" x14ac:dyDescent="0.25">
      <c r="A663">
        <v>662</v>
      </c>
      <c r="B663" t="s">
        <v>1554</v>
      </c>
      <c r="C663">
        <v>3.4000000000000002E-2</v>
      </c>
    </row>
    <row r="664" spans="1:3" x14ac:dyDescent="0.25">
      <c r="A664">
        <v>663</v>
      </c>
      <c r="B664" t="s">
        <v>1555</v>
      </c>
      <c r="C664">
        <v>3.4000000000000002E-2</v>
      </c>
    </row>
    <row r="665" spans="1:3" x14ac:dyDescent="0.25">
      <c r="A665">
        <v>664</v>
      </c>
      <c r="B665" t="s">
        <v>1556</v>
      </c>
      <c r="C665">
        <v>3.4000000000000002E-2</v>
      </c>
    </row>
    <row r="666" spans="1:3" x14ac:dyDescent="0.25">
      <c r="A666">
        <v>665</v>
      </c>
      <c r="B666" t="s">
        <v>1557</v>
      </c>
      <c r="C666">
        <v>3.4000000000000002E-2</v>
      </c>
    </row>
    <row r="667" spans="1:3" x14ac:dyDescent="0.25">
      <c r="A667">
        <v>666</v>
      </c>
      <c r="B667" t="s">
        <v>1558</v>
      </c>
      <c r="C667">
        <v>3.4000000000000002E-2</v>
      </c>
    </row>
    <row r="668" spans="1:3" x14ac:dyDescent="0.25">
      <c r="A668">
        <v>667</v>
      </c>
      <c r="B668" t="s">
        <v>1559</v>
      </c>
      <c r="C668">
        <v>3.4000000000000002E-2</v>
      </c>
    </row>
    <row r="669" spans="1:3" x14ac:dyDescent="0.25">
      <c r="A669">
        <v>668</v>
      </c>
      <c r="B669" t="s">
        <v>1560</v>
      </c>
      <c r="C669">
        <v>3.4000000000000002E-2</v>
      </c>
    </row>
    <row r="670" spans="1:3" x14ac:dyDescent="0.25">
      <c r="A670">
        <v>669</v>
      </c>
      <c r="B670" t="s">
        <v>1561</v>
      </c>
      <c r="C670">
        <v>3.4000000000000002E-2</v>
      </c>
    </row>
    <row r="671" spans="1:3" x14ac:dyDescent="0.25">
      <c r="A671">
        <v>670</v>
      </c>
      <c r="B671" t="s">
        <v>1562</v>
      </c>
      <c r="C671">
        <v>3.4000000000000002E-2</v>
      </c>
    </row>
    <row r="672" spans="1:3" x14ac:dyDescent="0.25">
      <c r="A672">
        <v>671</v>
      </c>
      <c r="B672" t="s">
        <v>1563</v>
      </c>
      <c r="C672">
        <v>3.4000000000000002E-2</v>
      </c>
    </row>
    <row r="673" spans="1:3" x14ac:dyDescent="0.25">
      <c r="A673">
        <v>672</v>
      </c>
      <c r="B673" t="s">
        <v>1564</v>
      </c>
      <c r="C673">
        <v>3.4000000000000002E-2</v>
      </c>
    </row>
    <row r="674" spans="1:3" x14ac:dyDescent="0.25">
      <c r="A674">
        <v>673</v>
      </c>
      <c r="B674" t="s">
        <v>1565</v>
      </c>
      <c r="C674">
        <v>3.4000000000000002E-2</v>
      </c>
    </row>
    <row r="675" spans="1:3" x14ac:dyDescent="0.25">
      <c r="A675">
        <v>674</v>
      </c>
      <c r="B675" t="s">
        <v>1566</v>
      </c>
      <c r="C675">
        <v>3.4000000000000002E-2</v>
      </c>
    </row>
    <row r="676" spans="1:3" x14ac:dyDescent="0.25">
      <c r="A676">
        <v>675</v>
      </c>
      <c r="B676" t="s">
        <v>1567</v>
      </c>
      <c r="C676">
        <v>3.4000000000000002E-2</v>
      </c>
    </row>
    <row r="677" spans="1:3" x14ac:dyDescent="0.25">
      <c r="A677">
        <v>676</v>
      </c>
      <c r="B677" t="s">
        <v>1568</v>
      </c>
      <c r="C677">
        <v>3.3000000000000002E-2</v>
      </c>
    </row>
    <row r="678" spans="1:3" x14ac:dyDescent="0.25">
      <c r="A678">
        <v>677</v>
      </c>
      <c r="B678" t="s">
        <v>1569</v>
      </c>
      <c r="C678">
        <v>3.3000000000000002E-2</v>
      </c>
    </row>
    <row r="679" spans="1:3" x14ac:dyDescent="0.25">
      <c r="A679">
        <v>678</v>
      </c>
      <c r="B679" t="s">
        <v>1570</v>
      </c>
      <c r="C679">
        <v>3.3000000000000002E-2</v>
      </c>
    </row>
    <row r="680" spans="1:3" x14ac:dyDescent="0.25">
      <c r="A680">
        <v>679</v>
      </c>
      <c r="B680" t="s">
        <v>1571</v>
      </c>
      <c r="C680">
        <v>3.3000000000000002E-2</v>
      </c>
    </row>
    <row r="681" spans="1:3" x14ac:dyDescent="0.25">
      <c r="A681">
        <v>680</v>
      </c>
      <c r="B681" t="s">
        <v>1572</v>
      </c>
      <c r="C681">
        <v>3.3000000000000002E-2</v>
      </c>
    </row>
    <row r="682" spans="1:3" x14ac:dyDescent="0.25">
      <c r="A682">
        <v>681</v>
      </c>
      <c r="B682" t="s">
        <v>1573</v>
      </c>
      <c r="C682">
        <v>3.3000000000000002E-2</v>
      </c>
    </row>
    <row r="683" spans="1:3" x14ac:dyDescent="0.25">
      <c r="A683">
        <v>682</v>
      </c>
      <c r="B683" t="s">
        <v>1574</v>
      </c>
      <c r="C683">
        <v>3.3000000000000002E-2</v>
      </c>
    </row>
    <row r="684" spans="1:3" x14ac:dyDescent="0.25">
      <c r="A684">
        <v>683</v>
      </c>
      <c r="B684" t="s">
        <v>1575</v>
      </c>
      <c r="C684">
        <v>3.3000000000000002E-2</v>
      </c>
    </row>
    <row r="685" spans="1:3" x14ac:dyDescent="0.25">
      <c r="A685">
        <v>684</v>
      </c>
      <c r="B685" t="s">
        <v>1576</v>
      </c>
      <c r="C685">
        <v>3.3000000000000002E-2</v>
      </c>
    </row>
    <row r="686" spans="1:3" x14ac:dyDescent="0.25">
      <c r="A686">
        <v>685</v>
      </c>
      <c r="B686" t="s">
        <v>1577</v>
      </c>
      <c r="C686">
        <v>3.3000000000000002E-2</v>
      </c>
    </row>
    <row r="687" spans="1:3" x14ac:dyDescent="0.25">
      <c r="A687">
        <v>686</v>
      </c>
      <c r="B687" t="s">
        <v>1578</v>
      </c>
      <c r="C687">
        <v>3.3000000000000002E-2</v>
      </c>
    </row>
    <row r="688" spans="1:3" x14ac:dyDescent="0.25">
      <c r="A688">
        <v>687</v>
      </c>
      <c r="B688" t="s">
        <v>1579</v>
      </c>
      <c r="C688">
        <v>3.3000000000000002E-2</v>
      </c>
    </row>
    <row r="689" spans="1:3" x14ac:dyDescent="0.25">
      <c r="A689">
        <v>688</v>
      </c>
      <c r="B689" t="s">
        <v>1580</v>
      </c>
      <c r="C689">
        <v>3.2000000000000001E-2</v>
      </c>
    </row>
    <row r="690" spans="1:3" x14ac:dyDescent="0.25">
      <c r="A690">
        <v>689</v>
      </c>
      <c r="B690" t="s">
        <v>1581</v>
      </c>
      <c r="C690">
        <v>3.2000000000000001E-2</v>
      </c>
    </row>
    <row r="691" spans="1:3" x14ac:dyDescent="0.25">
      <c r="A691">
        <v>690</v>
      </c>
      <c r="B691" t="s">
        <v>1582</v>
      </c>
      <c r="C691">
        <v>3.2000000000000001E-2</v>
      </c>
    </row>
    <row r="692" spans="1:3" x14ac:dyDescent="0.25">
      <c r="A692">
        <v>691</v>
      </c>
      <c r="B692" t="s">
        <v>1583</v>
      </c>
      <c r="C692">
        <v>3.2000000000000001E-2</v>
      </c>
    </row>
    <row r="693" spans="1:3" x14ac:dyDescent="0.25">
      <c r="A693">
        <v>692</v>
      </c>
      <c r="B693" t="s">
        <v>1584</v>
      </c>
      <c r="C693">
        <v>3.2000000000000001E-2</v>
      </c>
    </row>
    <row r="694" spans="1:3" x14ac:dyDescent="0.25">
      <c r="A694">
        <v>693</v>
      </c>
      <c r="B694" t="s">
        <v>1585</v>
      </c>
      <c r="C694">
        <v>3.2000000000000001E-2</v>
      </c>
    </row>
    <row r="695" spans="1:3" x14ac:dyDescent="0.25">
      <c r="A695">
        <v>694</v>
      </c>
      <c r="B695" t="s">
        <v>1586</v>
      </c>
      <c r="C695">
        <v>3.2000000000000001E-2</v>
      </c>
    </row>
    <row r="696" spans="1:3" x14ac:dyDescent="0.25">
      <c r="A696">
        <v>695</v>
      </c>
      <c r="B696" t="s">
        <v>1587</v>
      </c>
      <c r="C696">
        <v>3.2000000000000001E-2</v>
      </c>
    </row>
    <row r="697" spans="1:3" x14ac:dyDescent="0.25">
      <c r="A697">
        <v>696</v>
      </c>
      <c r="B697" t="s">
        <v>1588</v>
      </c>
      <c r="C697">
        <v>3.2000000000000001E-2</v>
      </c>
    </row>
    <row r="698" spans="1:3" x14ac:dyDescent="0.25">
      <c r="A698">
        <v>697</v>
      </c>
      <c r="B698" t="s">
        <v>1589</v>
      </c>
      <c r="C698">
        <v>3.2000000000000001E-2</v>
      </c>
    </row>
    <row r="699" spans="1:3" x14ac:dyDescent="0.25">
      <c r="A699">
        <v>698</v>
      </c>
      <c r="B699" t="s">
        <v>1590</v>
      </c>
      <c r="C699">
        <v>3.1E-2</v>
      </c>
    </row>
    <row r="700" spans="1:3" x14ac:dyDescent="0.25">
      <c r="A700">
        <v>699</v>
      </c>
      <c r="B700" t="s">
        <v>1591</v>
      </c>
      <c r="C700">
        <v>3.1E-2</v>
      </c>
    </row>
    <row r="701" spans="1:3" x14ac:dyDescent="0.25">
      <c r="A701">
        <v>700</v>
      </c>
      <c r="B701" t="s">
        <v>1592</v>
      </c>
      <c r="C701">
        <v>3.1E-2</v>
      </c>
    </row>
    <row r="702" spans="1:3" x14ac:dyDescent="0.25">
      <c r="A702">
        <v>701</v>
      </c>
      <c r="B702" t="s">
        <v>1593</v>
      </c>
      <c r="C702">
        <v>3.1E-2</v>
      </c>
    </row>
    <row r="703" spans="1:3" x14ac:dyDescent="0.25">
      <c r="A703">
        <v>702</v>
      </c>
      <c r="B703" t="s">
        <v>1594</v>
      </c>
      <c r="C703">
        <v>3.1E-2</v>
      </c>
    </row>
    <row r="704" spans="1:3" x14ac:dyDescent="0.25">
      <c r="A704">
        <v>703</v>
      </c>
      <c r="B704" t="s">
        <v>1595</v>
      </c>
      <c r="C704">
        <v>3.1E-2</v>
      </c>
    </row>
    <row r="705" spans="1:3" x14ac:dyDescent="0.25">
      <c r="A705">
        <v>704</v>
      </c>
      <c r="B705" t="s">
        <v>1596</v>
      </c>
      <c r="C705">
        <v>3.1E-2</v>
      </c>
    </row>
    <row r="706" spans="1:3" x14ac:dyDescent="0.25">
      <c r="A706">
        <v>705</v>
      </c>
      <c r="B706" t="s">
        <v>1597</v>
      </c>
      <c r="C706">
        <v>3.1E-2</v>
      </c>
    </row>
    <row r="707" spans="1:3" x14ac:dyDescent="0.25">
      <c r="A707">
        <v>706</v>
      </c>
      <c r="B707" t="s">
        <v>1598</v>
      </c>
      <c r="C707">
        <v>3.1E-2</v>
      </c>
    </row>
    <row r="708" spans="1:3" x14ac:dyDescent="0.25">
      <c r="A708">
        <v>707</v>
      </c>
      <c r="B708" t="s">
        <v>1599</v>
      </c>
      <c r="C708">
        <v>3.1E-2</v>
      </c>
    </row>
    <row r="709" spans="1:3" x14ac:dyDescent="0.25">
      <c r="A709">
        <v>708</v>
      </c>
      <c r="B709" t="s">
        <v>1600</v>
      </c>
      <c r="C709">
        <v>3.1E-2</v>
      </c>
    </row>
    <row r="710" spans="1:3" x14ac:dyDescent="0.25">
      <c r="A710">
        <v>709</v>
      </c>
      <c r="B710" t="s">
        <v>1601</v>
      </c>
      <c r="C710">
        <v>3.1E-2</v>
      </c>
    </row>
    <row r="711" spans="1:3" x14ac:dyDescent="0.25">
      <c r="A711">
        <v>710</v>
      </c>
      <c r="B711" t="s">
        <v>1602</v>
      </c>
      <c r="C711">
        <v>0.03</v>
      </c>
    </row>
    <row r="712" spans="1:3" x14ac:dyDescent="0.25">
      <c r="A712">
        <v>711</v>
      </c>
      <c r="B712" t="s">
        <v>1603</v>
      </c>
      <c r="C712">
        <v>0.03</v>
      </c>
    </row>
    <row r="713" spans="1:3" x14ac:dyDescent="0.25">
      <c r="A713">
        <v>712</v>
      </c>
      <c r="B713" t="s">
        <v>1604</v>
      </c>
      <c r="C713">
        <v>0.03</v>
      </c>
    </row>
    <row r="714" spans="1:3" x14ac:dyDescent="0.25">
      <c r="A714">
        <v>713</v>
      </c>
      <c r="B714" t="s">
        <v>1605</v>
      </c>
      <c r="C714">
        <v>0.03</v>
      </c>
    </row>
    <row r="715" spans="1:3" x14ac:dyDescent="0.25">
      <c r="A715">
        <v>714</v>
      </c>
      <c r="B715" t="s">
        <v>1606</v>
      </c>
      <c r="C715">
        <v>0.03</v>
      </c>
    </row>
    <row r="716" spans="1:3" x14ac:dyDescent="0.25">
      <c r="A716">
        <v>715</v>
      </c>
      <c r="B716" t="s">
        <v>1607</v>
      </c>
      <c r="C716">
        <v>0.03</v>
      </c>
    </row>
    <row r="717" spans="1:3" x14ac:dyDescent="0.25">
      <c r="A717">
        <v>716</v>
      </c>
      <c r="B717" t="s">
        <v>1608</v>
      </c>
      <c r="C717">
        <v>0.03</v>
      </c>
    </row>
    <row r="718" spans="1:3" x14ac:dyDescent="0.25">
      <c r="A718">
        <v>717</v>
      </c>
      <c r="B718" t="s">
        <v>1609</v>
      </c>
      <c r="C718">
        <v>0.03</v>
      </c>
    </row>
    <row r="719" spans="1:3" x14ac:dyDescent="0.25">
      <c r="A719">
        <v>718</v>
      </c>
      <c r="B719" t="s">
        <v>1610</v>
      </c>
      <c r="C719">
        <v>0.03</v>
      </c>
    </row>
    <row r="720" spans="1:3" x14ac:dyDescent="0.25">
      <c r="A720">
        <v>719</v>
      </c>
      <c r="B720" t="s">
        <v>1611</v>
      </c>
      <c r="C720">
        <v>0.03</v>
      </c>
    </row>
    <row r="721" spans="1:3" x14ac:dyDescent="0.25">
      <c r="A721">
        <v>720</v>
      </c>
      <c r="B721" t="s">
        <v>1612</v>
      </c>
      <c r="C721">
        <v>0.03</v>
      </c>
    </row>
    <row r="722" spans="1:3" x14ac:dyDescent="0.25">
      <c r="A722">
        <v>721</v>
      </c>
      <c r="B722" t="s">
        <v>1613</v>
      </c>
      <c r="C722">
        <v>0.03</v>
      </c>
    </row>
    <row r="723" spans="1:3" x14ac:dyDescent="0.25">
      <c r="A723">
        <v>722</v>
      </c>
      <c r="B723" t="s">
        <v>1614</v>
      </c>
      <c r="C723">
        <v>0.03</v>
      </c>
    </row>
    <row r="724" spans="1:3" x14ac:dyDescent="0.25">
      <c r="A724">
        <v>723</v>
      </c>
      <c r="B724" t="s">
        <v>1615</v>
      </c>
      <c r="C724">
        <v>0.03</v>
      </c>
    </row>
    <row r="725" spans="1:3" x14ac:dyDescent="0.25">
      <c r="A725">
        <v>724</v>
      </c>
      <c r="B725" t="s">
        <v>1616</v>
      </c>
      <c r="C725">
        <v>2.9000000000000001E-2</v>
      </c>
    </row>
    <row r="726" spans="1:3" x14ac:dyDescent="0.25">
      <c r="A726">
        <v>725</v>
      </c>
      <c r="B726" t="s">
        <v>1617</v>
      </c>
      <c r="C726">
        <v>2.9000000000000001E-2</v>
      </c>
    </row>
    <row r="727" spans="1:3" x14ac:dyDescent="0.25">
      <c r="A727">
        <v>726</v>
      </c>
      <c r="B727" t="s">
        <v>1618</v>
      </c>
      <c r="C727">
        <v>2.9000000000000001E-2</v>
      </c>
    </row>
    <row r="728" spans="1:3" x14ac:dyDescent="0.25">
      <c r="A728">
        <v>727</v>
      </c>
      <c r="B728" t="s">
        <v>1619</v>
      </c>
      <c r="C728">
        <v>2.9000000000000001E-2</v>
      </c>
    </row>
    <row r="729" spans="1:3" x14ac:dyDescent="0.25">
      <c r="A729">
        <v>728</v>
      </c>
      <c r="B729" t="s">
        <v>1620</v>
      </c>
      <c r="C729">
        <v>2.9000000000000001E-2</v>
      </c>
    </row>
    <row r="730" spans="1:3" x14ac:dyDescent="0.25">
      <c r="A730">
        <v>729</v>
      </c>
      <c r="B730" t="s">
        <v>1621</v>
      </c>
      <c r="C730">
        <v>2.9000000000000001E-2</v>
      </c>
    </row>
    <row r="731" spans="1:3" x14ac:dyDescent="0.25">
      <c r="A731">
        <v>730</v>
      </c>
      <c r="B731" t="s">
        <v>1622</v>
      </c>
      <c r="C731">
        <v>2.9000000000000001E-2</v>
      </c>
    </row>
    <row r="732" spans="1:3" x14ac:dyDescent="0.25">
      <c r="A732">
        <v>731</v>
      </c>
      <c r="B732" t="s">
        <v>1623</v>
      </c>
      <c r="C732">
        <v>2.9000000000000001E-2</v>
      </c>
    </row>
    <row r="733" spans="1:3" x14ac:dyDescent="0.25">
      <c r="A733">
        <v>732</v>
      </c>
      <c r="B733" t="s">
        <v>1624</v>
      </c>
      <c r="C733">
        <v>2.9000000000000001E-2</v>
      </c>
    </row>
    <row r="734" spans="1:3" x14ac:dyDescent="0.25">
      <c r="A734">
        <v>733</v>
      </c>
      <c r="B734" t="s">
        <v>1625</v>
      </c>
      <c r="C734">
        <v>2.9000000000000001E-2</v>
      </c>
    </row>
    <row r="735" spans="1:3" x14ac:dyDescent="0.25">
      <c r="A735">
        <v>734</v>
      </c>
      <c r="B735" t="s">
        <v>1626</v>
      </c>
      <c r="C735">
        <v>2.9000000000000001E-2</v>
      </c>
    </row>
    <row r="736" spans="1:3" x14ac:dyDescent="0.25">
      <c r="A736">
        <v>735</v>
      </c>
      <c r="B736" t="s">
        <v>1627</v>
      </c>
      <c r="C736">
        <v>2.9000000000000001E-2</v>
      </c>
    </row>
    <row r="737" spans="1:3" x14ac:dyDescent="0.25">
      <c r="A737">
        <v>736</v>
      </c>
      <c r="B737" t="s">
        <v>1628</v>
      </c>
      <c r="C737">
        <v>2.9000000000000001E-2</v>
      </c>
    </row>
    <row r="738" spans="1:3" x14ac:dyDescent="0.25">
      <c r="A738">
        <v>737</v>
      </c>
      <c r="B738" t="s">
        <v>1629</v>
      </c>
      <c r="C738">
        <v>2.9000000000000001E-2</v>
      </c>
    </row>
    <row r="739" spans="1:3" x14ac:dyDescent="0.25">
      <c r="A739">
        <v>738</v>
      </c>
      <c r="B739" t="s">
        <v>1630</v>
      </c>
      <c r="C739">
        <v>2.8000000000000001E-2</v>
      </c>
    </row>
    <row r="740" spans="1:3" x14ac:dyDescent="0.25">
      <c r="A740">
        <v>739</v>
      </c>
      <c r="B740" t="s">
        <v>1631</v>
      </c>
      <c r="C740">
        <v>2.8000000000000001E-2</v>
      </c>
    </row>
    <row r="741" spans="1:3" x14ac:dyDescent="0.25">
      <c r="A741">
        <v>740</v>
      </c>
      <c r="B741" t="s">
        <v>1632</v>
      </c>
      <c r="C741">
        <v>2.8000000000000001E-2</v>
      </c>
    </row>
    <row r="742" spans="1:3" x14ac:dyDescent="0.25">
      <c r="A742">
        <v>741</v>
      </c>
      <c r="B742" t="s">
        <v>1633</v>
      </c>
      <c r="C742">
        <v>2.8000000000000001E-2</v>
      </c>
    </row>
    <row r="743" spans="1:3" x14ac:dyDescent="0.25">
      <c r="A743">
        <v>742</v>
      </c>
      <c r="B743" t="s">
        <v>1634</v>
      </c>
      <c r="C743">
        <v>2.8000000000000001E-2</v>
      </c>
    </row>
    <row r="744" spans="1:3" x14ac:dyDescent="0.25">
      <c r="A744">
        <v>743</v>
      </c>
      <c r="B744" t="s">
        <v>1635</v>
      </c>
      <c r="C744">
        <v>2.8000000000000001E-2</v>
      </c>
    </row>
    <row r="745" spans="1:3" x14ac:dyDescent="0.25">
      <c r="A745">
        <v>744</v>
      </c>
      <c r="B745" t="s">
        <v>1636</v>
      </c>
      <c r="C745">
        <v>2.8000000000000001E-2</v>
      </c>
    </row>
    <row r="746" spans="1:3" x14ac:dyDescent="0.25">
      <c r="A746">
        <v>745</v>
      </c>
      <c r="B746" t="s">
        <v>1637</v>
      </c>
      <c r="C746">
        <v>2.8000000000000001E-2</v>
      </c>
    </row>
    <row r="747" spans="1:3" x14ac:dyDescent="0.25">
      <c r="A747">
        <v>746</v>
      </c>
      <c r="B747" t="s">
        <v>1638</v>
      </c>
      <c r="C747">
        <v>2.8000000000000001E-2</v>
      </c>
    </row>
    <row r="748" spans="1:3" x14ac:dyDescent="0.25">
      <c r="A748">
        <v>747</v>
      </c>
      <c r="B748" t="s">
        <v>1639</v>
      </c>
      <c r="C748">
        <v>2.8000000000000001E-2</v>
      </c>
    </row>
    <row r="749" spans="1:3" x14ac:dyDescent="0.25">
      <c r="A749">
        <v>748</v>
      </c>
      <c r="B749" t="s">
        <v>1640</v>
      </c>
      <c r="C749">
        <v>2.8000000000000001E-2</v>
      </c>
    </row>
    <row r="750" spans="1:3" x14ac:dyDescent="0.25">
      <c r="A750">
        <v>749</v>
      </c>
      <c r="B750" t="s">
        <v>1641</v>
      </c>
      <c r="C750">
        <v>2.8000000000000001E-2</v>
      </c>
    </row>
    <row r="751" spans="1:3" x14ac:dyDescent="0.25">
      <c r="A751">
        <v>750</v>
      </c>
      <c r="B751" t="s">
        <v>1642</v>
      </c>
      <c r="C751">
        <v>2.8000000000000001E-2</v>
      </c>
    </row>
    <row r="752" spans="1:3" x14ac:dyDescent="0.25">
      <c r="A752">
        <v>751</v>
      </c>
      <c r="B752" t="s">
        <v>1643</v>
      </c>
      <c r="C752">
        <v>2.7E-2</v>
      </c>
    </row>
    <row r="753" spans="1:3" x14ac:dyDescent="0.25">
      <c r="A753">
        <v>752</v>
      </c>
      <c r="B753" t="s">
        <v>1644</v>
      </c>
      <c r="C753">
        <v>2.7E-2</v>
      </c>
    </row>
    <row r="754" spans="1:3" x14ac:dyDescent="0.25">
      <c r="A754">
        <v>753</v>
      </c>
      <c r="B754" t="s">
        <v>1645</v>
      </c>
      <c r="C754">
        <v>2.7E-2</v>
      </c>
    </row>
    <row r="755" spans="1:3" x14ac:dyDescent="0.25">
      <c r="A755">
        <v>754</v>
      </c>
      <c r="B755" t="s">
        <v>1646</v>
      </c>
      <c r="C755">
        <v>2.7E-2</v>
      </c>
    </row>
    <row r="756" spans="1:3" x14ac:dyDescent="0.25">
      <c r="A756">
        <v>755</v>
      </c>
      <c r="B756" t="s">
        <v>1647</v>
      </c>
      <c r="C756">
        <v>2.7E-2</v>
      </c>
    </row>
    <row r="757" spans="1:3" x14ac:dyDescent="0.25">
      <c r="A757">
        <v>756</v>
      </c>
      <c r="B757" t="s">
        <v>1648</v>
      </c>
      <c r="C757">
        <v>2.7E-2</v>
      </c>
    </row>
    <row r="758" spans="1:3" x14ac:dyDescent="0.25">
      <c r="A758">
        <v>757</v>
      </c>
      <c r="B758" t="s">
        <v>1649</v>
      </c>
      <c r="C758">
        <v>2.7E-2</v>
      </c>
    </row>
    <row r="759" spans="1:3" x14ac:dyDescent="0.25">
      <c r="A759">
        <v>758</v>
      </c>
      <c r="B759" t="s">
        <v>1650</v>
      </c>
      <c r="C759">
        <v>2.7E-2</v>
      </c>
    </row>
    <row r="760" spans="1:3" x14ac:dyDescent="0.25">
      <c r="A760">
        <v>759</v>
      </c>
      <c r="B760" t="s">
        <v>1651</v>
      </c>
      <c r="C760">
        <v>2.7E-2</v>
      </c>
    </row>
    <row r="761" spans="1:3" x14ac:dyDescent="0.25">
      <c r="A761">
        <v>760</v>
      </c>
      <c r="B761" t="s">
        <v>1652</v>
      </c>
      <c r="C761">
        <v>2.7E-2</v>
      </c>
    </row>
    <row r="762" spans="1:3" x14ac:dyDescent="0.25">
      <c r="A762">
        <v>761</v>
      </c>
      <c r="B762" t="s">
        <v>1653</v>
      </c>
      <c r="C762">
        <v>2.7E-2</v>
      </c>
    </row>
    <row r="763" spans="1:3" x14ac:dyDescent="0.25">
      <c r="A763">
        <v>762</v>
      </c>
      <c r="B763" t="s">
        <v>1654</v>
      </c>
      <c r="C763">
        <v>2.7E-2</v>
      </c>
    </row>
    <row r="764" spans="1:3" x14ac:dyDescent="0.25">
      <c r="A764">
        <v>763</v>
      </c>
      <c r="B764" t="s">
        <v>1655</v>
      </c>
      <c r="C764">
        <v>2.7E-2</v>
      </c>
    </row>
    <row r="765" spans="1:3" x14ac:dyDescent="0.25">
      <c r="A765">
        <v>764</v>
      </c>
      <c r="B765" t="s">
        <v>1656</v>
      </c>
      <c r="C765">
        <v>2.7E-2</v>
      </c>
    </row>
    <row r="766" spans="1:3" x14ac:dyDescent="0.25">
      <c r="A766">
        <v>765</v>
      </c>
      <c r="B766" t="s">
        <v>1657</v>
      </c>
      <c r="C766">
        <v>2.5999999999999999E-2</v>
      </c>
    </row>
    <row r="767" spans="1:3" x14ac:dyDescent="0.25">
      <c r="A767">
        <v>766</v>
      </c>
      <c r="B767" t="s">
        <v>1658</v>
      </c>
      <c r="C767">
        <v>2.5999999999999999E-2</v>
      </c>
    </row>
    <row r="768" spans="1:3" x14ac:dyDescent="0.25">
      <c r="A768">
        <v>767</v>
      </c>
      <c r="B768" t="s">
        <v>1659</v>
      </c>
      <c r="C768">
        <v>2.5999999999999999E-2</v>
      </c>
    </row>
    <row r="769" spans="1:3" x14ac:dyDescent="0.25">
      <c r="A769">
        <v>768</v>
      </c>
      <c r="B769" t="s">
        <v>1660</v>
      </c>
      <c r="C769">
        <v>2.5999999999999999E-2</v>
      </c>
    </row>
    <row r="770" spans="1:3" x14ac:dyDescent="0.25">
      <c r="A770">
        <v>769</v>
      </c>
      <c r="B770" t="s">
        <v>1661</v>
      </c>
      <c r="C770">
        <v>2.5999999999999999E-2</v>
      </c>
    </row>
    <row r="771" spans="1:3" x14ac:dyDescent="0.25">
      <c r="A771">
        <v>770</v>
      </c>
      <c r="B771" t="s">
        <v>1662</v>
      </c>
      <c r="C771">
        <v>2.5999999999999999E-2</v>
      </c>
    </row>
    <row r="772" spans="1:3" x14ac:dyDescent="0.25">
      <c r="A772">
        <v>771</v>
      </c>
      <c r="B772" t="s">
        <v>1663</v>
      </c>
      <c r="C772">
        <v>2.5999999999999999E-2</v>
      </c>
    </row>
    <row r="773" spans="1:3" x14ac:dyDescent="0.25">
      <c r="A773">
        <v>772</v>
      </c>
      <c r="B773" t="s">
        <v>1664</v>
      </c>
      <c r="C773">
        <v>2.5999999999999999E-2</v>
      </c>
    </row>
    <row r="774" spans="1:3" x14ac:dyDescent="0.25">
      <c r="A774">
        <v>773</v>
      </c>
      <c r="B774" t="s">
        <v>1665</v>
      </c>
      <c r="C774">
        <v>2.5999999999999999E-2</v>
      </c>
    </row>
    <row r="775" spans="1:3" x14ac:dyDescent="0.25">
      <c r="A775">
        <v>774</v>
      </c>
      <c r="B775" t="s">
        <v>1666</v>
      </c>
      <c r="C775">
        <v>2.5999999999999999E-2</v>
      </c>
    </row>
    <row r="776" spans="1:3" x14ac:dyDescent="0.25">
      <c r="A776">
        <v>775</v>
      </c>
      <c r="B776" t="s">
        <v>1667</v>
      </c>
      <c r="C776">
        <v>2.5999999999999999E-2</v>
      </c>
    </row>
    <row r="777" spans="1:3" x14ac:dyDescent="0.25">
      <c r="A777">
        <v>776</v>
      </c>
      <c r="B777" t="s">
        <v>1668</v>
      </c>
      <c r="C777">
        <v>2.5999999999999999E-2</v>
      </c>
    </row>
    <row r="778" spans="1:3" x14ac:dyDescent="0.25">
      <c r="A778">
        <v>777</v>
      </c>
      <c r="B778" t="s">
        <v>1669</v>
      </c>
      <c r="C778">
        <v>2.5999999999999999E-2</v>
      </c>
    </row>
    <row r="779" spans="1:3" x14ac:dyDescent="0.25">
      <c r="A779">
        <v>778</v>
      </c>
      <c r="B779" t="s">
        <v>1670</v>
      </c>
      <c r="C779">
        <v>2.5999999999999999E-2</v>
      </c>
    </row>
    <row r="780" spans="1:3" x14ac:dyDescent="0.25">
      <c r="A780">
        <v>779</v>
      </c>
      <c r="B780" t="s">
        <v>1671</v>
      </c>
      <c r="C780">
        <v>2.5999999999999999E-2</v>
      </c>
    </row>
    <row r="781" spans="1:3" x14ac:dyDescent="0.25">
      <c r="A781">
        <v>780</v>
      </c>
      <c r="B781" t="s">
        <v>1672</v>
      </c>
      <c r="C781">
        <v>2.5999999999999999E-2</v>
      </c>
    </row>
    <row r="782" spans="1:3" x14ac:dyDescent="0.25">
      <c r="A782">
        <v>781</v>
      </c>
      <c r="B782" t="s">
        <v>1673</v>
      </c>
      <c r="C782">
        <v>2.5999999999999999E-2</v>
      </c>
    </row>
    <row r="783" spans="1:3" x14ac:dyDescent="0.25">
      <c r="A783">
        <v>782</v>
      </c>
      <c r="B783" t="s">
        <v>1674</v>
      </c>
      <c r="C783">
        <v>2.5999999999999999E-2</v>
      </c>
    </row>
    <row r="784" spans="1:3" x14ac:dyDescent="0.25">
      <c r="A784">
        <v>783</v>
      </c>
      <c r="B784" t="s">
        <v>1675</v>
      </c>
      <c r="C784">
        <v>2.5999999999999999E-2</v>
      </c>
    </row>
    <row r="785" spans="1:3" x14ac:dyDescent="0.25">
      <c r="A785">
        <v>784</v>
      </c>
      <c r="B785" t="s">
        <v>1676</v>
      </c>
      <c r="C785">
        <v>2.5999999999999999E-2</v>
      </c>
    </row>
    <row r="786" spans="1:3" x14ac:dyDescent="0.25">
      <c r="A786">
        <v>785</v>
      </c>
      <c r="B786" t="s">
        <v>1677</v>
      </c>
      <c r="C786">
        <v>2.5999999999999999E-2</v>
      </c>
    </row>
    <row r="787" spans="1:3" x14ac:dyDescent="0.25">
      <c r="A787">
        <v>786</v>
      </c>
      <c r="B787" t="s">
        <v>1678</v>
      </c>
      <c r="C787">
        <v>2.5999999999999999E-2</v>
      </c>
    </row>
    <row r="788" spans="1:3" x14ac:dyDescent="0.25">
      <c r="A788">
        <v>787</v>
      </c>
      <c r="B788" t="s">
        <v>1679</v>
      </c>
      <c r="C788">
        <v>2.5000000000000001E-2</v>
      </c>
    </row>
    <row r="789" spans="1:3" x14ac:dyDescent="0.25">
      <c r="A789">
        <v>788</v>
      </c>
      <c r="B789" t="s">
        <v>1680</v>
      </c>
      <c r="C789">
        <v>2.5000000000000001E-2</v>
      </c>
    </row>
    <row r="790" spans="1:3" x14ac:dyDescent="0.25">
      <c r="A790">
        <v>789</v>
      </c>
      <c r="B790" t="s">
        <v>1681</v>
      </c>
      <c r="C790">
        <v>2.5000000000000001E-2</v>
      </c>
    </row>
    <row r="791" spans="1:3" x14ac:dyDescent="0.25">
      <c r="A791">
        <v>790</v>
      </c>
      <c r="B791" t="s">
        <v>1682</v>
      </c>
      <c r="C791">
        <v>2.5000000000000001E-2</v>
      </c>
    </row>
    <row r="792" spans="1:3" x14ac:dyDescent="0.25">
      <c r="A792">
        <v>791</v>
      </c>
      <c r="B792" t="s">
        <v>1683</v>
      </c>
      <c r="C792">
        <v>2.5000000000000001E-2</v>
      </c>
    </row>
    <row r="793" spans="1:3" x14ac:dyDescent="0.25">
      <c r="A793">
        <v>792</v>
      </c>
      <c r="B793" t="s">
        <v>1684</v>
      </c>
      <c r="C793">
        <v>2.5000000000000001E-2</v>
      </c>
    </row>
    <row r="794" spans="1:3" x14ac:dyDescent="0.25">
      <c r="A794">
        <v>793</v>
      </c>
      <c r="B794" t="s">
        <v>1685</v>
      </c>
      <c r="C794">
        <v>2.5000000000000001E-2</v>
      </c>
    </row>
    <row r="795" spans="1:3" x14ac:dyDescent="0.25">
      <c r="A795">
        <v>794</v>
      </c>
      <c r="B795" t="s">
        <v>1686</v>
      </c>
      <c r="C795">
        <v>2.5000000000000001E-2</v>
      </c>
    </row>
    <row r="796" spans="1:3" x14ac:dyDescent="0.25">
      <c r="A796">
        <v>795</v>
      </c>
      <c r="B796" t="s">
        <v>1687</v>
      </c>
      <c r="C796">
        <v>2.5000000000000001E-2</v>
      </c>
    </row>
    <row r="797" spans="1:3" x14ac:dyDescent="0.25">
      <c r="A797">
        <v>796</v>
      </c>
      <c r="B797" t="s">
        <v>1688</v>
      </c>
      <c r="C797">
        <v>2.5000000000000001E-2</v>
      </c>
    </row>
    <row r="798" spans="1:3" x14ac:dyDescent="0.25">
      <c r="A798">
        <v>797</v>
      </c>
      <c r="B798" t="s">
        <v>1689</v>
      </c>
      <c r="C798">
        <v>2.5000000000000001E-2</v>
      </c>
    </row>
    <row r="799" spans="1:3" x14ac:dyDescent="0.25">
      <c r="A799">
        <v>798</v>
      </c>
      <c r="B799" t="s">
        <v>1690</v>
      </c>
      <c r="C799">
        <v>2.5000000000000001E-2</v>
      </c>
    </row>
    <row r="800" spans="1:3" x14ac:dyDescent="0.25">
      <c r="A800">
        <v>799</v>
      </c>
      <c r="B800" t="s">
        <v>1691</v>
      </c>
      <c r="C800">
        <v>2.5000000000000001E-2</v>
      </c>
    </row>
    <row r="801" spans="1:3" x14ac:dyDescent="0.25">
      <c r="A801">
        <v>800</v>
      </c>
      <c r="B801" t="s">
        <v>1692</v>
      </c>
      <c r="C801">
        <v>2.5000000000000001E-2</v>
      </c>
    </row>
    <row r="802" spans="1:3" x14ac:dyDescent="0.25">
      <c r="A802">
        <v>801</v>
      </c>
      <c r="B802" t="s">
        <v>1693</v>
      </c>
      <c r="C802">
        <v>2.4E-2</v>
      </c>
    </row>
    <row r="803" spans="1:3" x14ac:dyDescent="0.25">
      <c r="A803">
        <v>802</v>
      </c>
      <c r="B803" t="s">
        <v>1694</v>
      </c>
      <c r="C803">
        <v>2.4E-2</v>
      </c>
    </row>
    <row r="804" spans="1:3" x14ac:dyDescent="0.25">
      <c r="A804">
        <v>803</v>
      </c>
      <c r="B804" t="s">
        <v>1695</v>
      </c>
      <c r="C804">
        <v>2.4E-2</v>
      </c>
    </row>
    <row r="805" spans="1:3" x14ac:dyDescent="0.25">
      <c r="A805">
        <v>804</v>
      </c>
      <c r="B805" t="s">
        <v>1696</v>
      </c>
      <c r="C805">
        <v>2.4E-2</v>
      </c>
    </row>
    <row r="806" spans="1:3" x14ac:dyDescent="0.25">
      <c r="A806">
        <v>805</v>
      </c>
      <c r="B806" t="s">
        <v>1697</v>
      </c>
      <c r="C806">
        <v>2.4E-2</v>
      </c>
    </row>
    <row r="807" spans="1:3" x14ac:dyDescent="0.25">
      <c r="A807">
        <v>806</v>
      </c>
      <c r="B807" t="s">
        <v>1698</v>
      </c>
      <c r="C807">
        <v>2.4E-2</v>
      </c>
    </row>
    <row r="808" spans="1:3" x14ac:dyDescent="0.25">
      <c r="A808">
        <v>807</v>
      </c>
      <c r="B808" t="s">
        <v>1699</v>
      </c>
      <c r="C808">
        <v>2.4E-2</v>
      </c>
    </row>
    <row r="809" spans="1:3" x14ac:dyDescent="0.25">
      <c r="A809">
        <v>808</v>
      </c>
      <c r="B809" t="s">
        <v>1700</v>
      </c>
      <c r="C809">
        <v>2.4E-2</v>
      </c>
    </row>
    <row r="810" spans="1:3" x14ac:dyDescent="0.25">
      <c r="A810">
        <v>809</v>
      </c>
      <c r="B810" t="s">
        <v>1701</v>
      </c>
      <c r="C810">
        <v>2.4E-2</v>
      </c>
    </row>
    <row r="811" spans="1:3" x14ac:dyDescent="0.25">
      <c r="A811">
        <v>810</v>
      </c>
      <c r="B811" t="s">
        <v>1702</v>
      </c>
      <c r="C811">
        <v>2.4E-2</v>
      </c>
    </row>
    <row r="812" spans="1:3" x14ac:dyDescent="0.25">
      <c r="A812">
        <v>811</v>
      </c>
      <c r="B812" t="s">
        <v>1703</v>
      </c>
      <c r="C812">
        <v>2.4E-2</v>
      </c>
    </row>
    <row r="813" spans="1:3" x14ac:dyDescent="0.25">
      <c r="A813">
        <v>812</v>
      </c>
      <c r="B813" t="s">
        <v>1704</v>
      </c>
      <c r="C813">
        <v>2.4E-2</v>
      </c>
    </row>
    <row r="814" spans="1:3" x14ac:dyDescent="0.25">
      <c r="A814">
        <v>813</v>
      </c>
      <c r="B814" t="s">
        <v>1705</v>
      </c>
      <c r="C814">
        <v>2.4E-2</v>
      </c>
    </row>
    <row r="815" spans="1:3" x14ac:dyDescent="0.25">
      <c r="A815">
        <v>814</v>
      </c>
      <c r="B815" t="s">
        <v>1706</v>
      </c>
      <c r="C815">
        <v>2.4E-2</v>
      </c>
    </row>
    <row r="816" spans="1:3" x14ac:dyDescent="0.25">
      <c r="A816">
        <v>815</v>
      </c>
      <c r="B816" t="s">
        <v>1707</v>
      </c>
      <c r="C816">
        <v>2.4E-2</v>
      </c>
    </row>
    <row r="817" spans="1:3" x14ac:dyDescent="0.25">
      <c r="A817">
        <v>816</v>
      </c>
      <c r="B817" t="s">
        <v>1708</v>
      </c>
      <c r="C817">
        <v>2.3E-2</v>
      </c>
    </row>
    <row r="818" spans="1:3" x14ac:dyDescent="0.25">
      <c r="A818">
        <v>817</v>
      </c>
      <c r="B818" t="s">
        <v>1709</v>
      </c>
      <c r="C818">
        <v>2.3E-2</v>
      </c>
    </row>
    <row r="819" spans="1:3" x14ac:dyDescent="0.25">
      <c r="A819">
        <v>818</v>
      </c>
      <c r="B819" t="s">
        <v>1710</v>
      </c>
      <c r="C819">
        <v>2.3E-2</v>
      </c>
    </row>
    <row r="820" spans="1:3" x14ac:dyDescent="0.25">
      <c r="A820">
        <v>819</v>
      </c>
      <c r="B820" t="s">
        <v>1711</v>
      </c>
      <c r="C820">
        <v>2.3E-2</v>
      </c>
    </row>
    <row r="821" spans="1:3" x14ac:dyDescent="0.25">
      <c r="A821">
        <v>820</v>
      </c>
      <c r="B821" t="s">
        <v>1712</v>
      </c>
      <c r="C821">
        <v>2.3E-2</v>
      </c>
    </row>
    <row r="822" spans="1:3" x14ac:dyDescent="0.25">
      <c r="A822">
        <v>821</v>
      </c>
      <c r="B822" t="s">
        <v>1713</v>
      </c>
      <c r="C822">
        <v>2.3E-2</v>
      </c>
    </row>
    <row r="823" spans="1:3" x14ac:dyDescent="0.25">
      <c r="A823">
        <v>822</v>
      </c>
      <c r="B823" t="s">
        <v>1714</v>
      </c>
      <c r="C823">
        <v>2.3E-2</v>
      </c>
    </row>
    <row r="824" spans="1:3" x14ac:dyDescent="0.25">
      <c r="A824">
        <v>823</v>
      </c>
      <c r="B824" t="s">
        <v>1715</v>
      </c>
      <c r="C824">
        <v>2.3E-2</v>
      </c>
    </row>
    <row r="825" spans="1:3" x14ac:dyDescent="0.25">
      <c r="A825">
        <v>824</v>
      </c>
      <c r="B825" t="s">
        <v>1716</v>
      </c>
      <c r="C825">
        <v>2.3E-2</v>
      </c>
    </row>
    <row r="826" spans="1:3" x14ac:dyDescent="0.25">
      <c r="A826">
        <v>825</v>
      </c>
      <c r="B826" t="s">
        <v>1717</v>
      </c>
      <c r="C826">
        <v>2.3E-2</v>
      </c>
    </row>
    <row r="827" spans="1:3" x14ac:dyDescent="0.25">
      <c r="A827">
        <v>826</v>
      </c>
      <c r="B827" t="s">
        <v>1718</v>
      </c>
      <c r="C827">
        <v>2.3E-2</v>
      </c>
    </row>
    <row r="828" spans="1:3" x14ac:dyDescent="0.25">
      <c r="A828">
        <v>827</v>
      </c>
      <c r="B828" t="s">
        <v>1719</v>
      </c>
      <c r="C828">
        <v>2.3E-2</v>
      </c>
    </row>
    <row r="829" spans="1:3" x14ac:dyDescent="0.25">
      <c r="A829">
        <v>828</v>
      </c>
      <c r="B829" t="s">
        <v>1720</v>
      </c>
      <c r="C829">
        <v>2.3E-2</v>
      </c>
    </row>
    <row r="830" spans="1:3" x14ac:dyDescent="0.25">
      <c r="A830">
        <v>829</v>
      </c>
      <c r="B830" t="s">
        <v>1721</v>
      </c>
      <c r="C830">
        <v>2.3E-2</v>
      </c>
    </row>
    <row r="831" spans="1:3" x14ac:dyDescent="0.25">
      <c r="A831">
        <v>830</v>
      </c>
      <c r="B831" t="s">
        <v>1722</v>
      </c>
      <c r="C831">
        <v>2.3E-2</v>
      </c>
    </row>
    <row r="832" spans="1:3" x14ac:dyDescent="0.25">
      <c r="A832">
        <v>831</v>
      </c>
      <c r="B832" t="s">
        <v>1723</v>
      </c>
      <c r="C832">
        <v>2.3E-2</v>
      </c>
    </row>
    <row r="833" spans="1:3" x14ac:dyDescent="0.25">
      <c r="A833">
        <v>832</v>
      </c>
      <c r="B833" t="s">
        <v>1724</v>
      </c>
      <c r="C833">
        <v>2.3E-2</v>
      </c>
    </row>
    <row r="834" spans="1:3" x14ac:dyDescent="0.25">
      <c r="A834">
        <v>833</v>
      </c>
      <c r="B834" t="s">
        <v>1725</v>
      </c>
      <c r="C834">
        <v>2.3E-2</v>
      </c>
    </row>
    <row r="835" spans="1:3" x14ac:dyDescent="0.25">
      <c r="A835">
        <v>834</v>
      </c>
      <c r="B835" t="s">
        <v>1726</v>
      </c>
      <c r="C835">
        <v>2.3E-2</v>
      </c>
    </row>
    <row r="836" spans="1:3" x14ac:dyDescent="0.25">
      <c r="A836">
        <v>835</v>
      </c>
      <c r="B836" t="s">
        <v>1727</v>
      </c>
      <c r="C836">
        <v>2.1999999999999999E-2</v>
      </c>
    </row>
    <row r="837" spans="1:3" x14ac:dyDescent="0.25">
      <c r="A837">
        <v>836</v>
      </c>
      <c r="B837" t="s">
        <v>1728</v>
      </c>
      <c r="C837">
        <v>2.1999999999999999E-2</v>
      </c>
    </row>
    <row r="838" spans="1:3" x14ac:dyDescent="0.25">
      <c r="A838">
        <v>837</v>
      </c>
      <c r="B838" t="s">
        <v>1729</v>
      </c>
      <c r="C838">
        <v>2.1999999999999999E-2</v>
      </c>
    </row>
    <row r="839" spans="1:3" x14ac:dyDescent="0.25">
      <c r="A839">
        <v>838</v>
      </c>
      <c r="B839" t="s">
        <v>1730</v>
      </c>
      <c r="C839">
        <v>2.1999999999999999E-2</v>
      </c>
    </row>
    <row r="840" spans="1:3" x14ac:dyDescent="0.25">
      <c r="A840">
        <v>839</v>
      </c>
      <c r="B840" t="s">
        <v>1731</v>
      </c>
      <c r="C840">
        <v>2.1999999999999999E-2</v>
      </c>
    </row>
    <row r="841" spans="1:3" x14ac:dyDescent="0.25">
      <c r="A841">
        <v>840</v>
      </c>
      <c r="B841" t="s">
        <v>1732</v>
      </c>
      <c r="C841">
        <v>2.1999999999999999E-2</v>
      </c>
    </row>
    <row r="842" spans="1:3" x14ac:dyDescent="0.25">
      <c r="A842">
        <v>841</v>
      </c>
      <c r="B842" t="s">
        <v>1733</v>
      </c>
      <c r="C842">
        <v>2.1999999999999999E-2</v>
      </c>
    </row>
    <row r="843" spans="1:3" x14ac:dyDescent="0.25">
      <c r="A843">
        <v>842</v>
      </c>
      <c r="B843" t="s">
        <v>1734</v>
      </c>
      <c r="C843">
        <v>2.1999999999999999E-2</v>
      </c>
    </row>
    <row r="844" spans="1:3" x14ac:dyDescent="0.25">
      <c r="A844">
        <v>843</v>
      </c>
      <c r="B844" t="s">
        <v>1735</v>
      </c>
      <c r="C844">
        <v>2.1999999999999999E-2</v>
      </c>
    </row>
    <row r="845" spans="1:3" x14ac:dyDescent="0.25">
      <c r="A845">
        <v>844</v>
      </c>
      <c r="B845" t="s">
        <v>1736</v>
      </c>
      <c r="C845">
        <v>2.1999999999999999E-2</v>
      </c>
    </row>
    <row r="846" spans="1:3" x14ac:dyDescent="0.25">
      <c r="A846">
        <v>845</v>
      </c>
      <c r="B846" t="s">
        <v>1737</v>
      </c>
      <c r="C846">
        <v>2.1999999999999999E-2</v>
      </c>
    </row>
    <row r="847" spans="1:3" x14ac:dyDescent="0.25">
      <c r="A847">
        <v>846</v>
      </c>
      <c r="B847" t="s">
        <v>1738</v>
      </c>
      <c r="C847">
        <v>2.1999999999999999E-2</v>
      </c>
    </row>
    <row r="848" spans="1:3" x14ac:dyDescent="0.25">
      <c r="A848">
        <v>847</v>
      </c>
      <c r="B848" t="s">
        <v>1739</v>
      </c>
      <c r="C848">
        <v>2.1999999999999999E-2</v>
      </c>
    </row>
    <row r="849" spans="1:3" x14ac:dyDescent="0.25">
      <c r="A849">
        <v>848</v>
      </c>
      <c r="B849" t="s">
        <v>1740</v>
      </c>
      <c r="C849">
        <v>2.1999999999999999E-2</v>
      </c>
    </row>
    <row r="850" spans="1:3" x14ac:dyDescent="0.25">
      <c r="A850">
        <v>849</v>
      </c>
      <c r="B850" t="s">
        <v>1741</v>
      </c>
      <c r="C850">
        <v>2.1999999999999999E-2</v>
      </c>
    </row>
    <row r="851" spans="1:3" x14ac:dyDescent="0.25">
      <c r="A851">
        <v>850</v>
      </c>
      <c r="B851" t="s">
        <v>1742</v>
      </c>
      <c r="C851">
        <v>2.1999999999999999E-2</v>
      </c>
    </row>
    <row r="852" spans="1:3" x14ac:dyDescent="0.25">
      <c r="A852">
        <v>851</v>
      </c>
      <c r="B852" t="s">
        <v>1743</v>
      </c>
      <c r="C852">
        <v>2.1999999999999999E-2</v>
      </c>
    </row>
    <row r="853" spans="1:3" x14ac:dyDescent="0.25">
      <c r="A853">
        <v>852</v>
      </c>
      <c r="B853" t="s">
        <v>1744</v>
      </c>
      <c r="C853">
        <v>2.1999999999999999E-2</v>
      </c>
    </row>
    <row r="854" spans="1:3" x14ac:dyDescent="0.25">
      <c r="A854">
        <v>853</v>
      </c>
      <c r="B854" t="s">
        <v>1745</v>
      </c>
      <c r="C854">
        <v>2.1999999999999999E-2</v>
      </c>
    </row>
    <row r="855" spans="1:3" x14ac:dyDescent="0.25">
      <c r="A855">
        <v>854</v>
      </c>
      <c r="B855" t="s">
        <v>1746</v>
      </c>
      <c r="C855">
        <v>2.1000000000000001E-2</v>
      </c>
    </row>
    <row r="856" spans="1:3" x14ac:dyDescent="0.25">
      <c r="A856">
        <v>855</v>
      </c>
      <c r="B856" t="s">
        <v>1747</v>
      </c>
      <c r="C856">
        <v>2.1000000000000001E-2</v>
      </c>
    </row>
    <row r="857" spans="1:3" x14ac:dyDescent="0.25">
      <c r="A857">
        <v>856</v>
      </c>
      <c r="B857" t="s">
        <v>1748</v>
      </c>
      <c r="C857">
        <v>2.1000000000000001E-2</v>
      </c>
    </row>
    <row r="858" spans="1:3" x14ac:dyDescent="0.25">
      <c r="A858">
        <v>857</v>
      </c>
      <c r="B858" t="s">
        <v>1749</v>
      </c>
      <c r="C858">
        <v>2.1000000000000001E-2</v>
      </c>
    </row>
    <row r="859" spans="1:3" x14ac:dyDescent="0.25">
      <c r="A859">
        <v>858</v>
      </c>
      <c r="B859" t="s">
        <v>1750</v>
      </c>
      <c r="C859">
        <v>2.1000000000000001E-2</v>
      </c>
    </row>
    <row r="860" spans="1:3" x14ac:dyDescent="0.25">
      <c r="A860">
        <v>859</v>
      </c>
      <c r="B860" t="s">
        <v>1751</v>
      </c>
      <c r="C860">
        <v>2.1000000000000001E-2</v>
      </c>
    </row>
    <row r="861" spans="1:3" x14ac:dyDescent="0.25">
      <c r="A861">
        <v>860</v>
      </c>
      <c r="B861" t="s">
        <v>1752</v>
      </c>
      <c r="C861">
        <v>2.1000000000000001E-2</v>
      </c>
    </row>
    <row r="862" spans="1:3" x14ac:dyDescent="0.25">
      <c r="A862">
        <v>861</v>
      </c>
      <c r="B862" t="s">
        <v>1753</v>
      </c>
      <c r="C862">
        <v>2.1000000000000001E-2</v>
      </c>
    </row>
    <row r="863" spans="1:3" x14ac:dyDescent="0.25">
      <c r="A863">
        <v>862</v>
      </c>
      <c r="B863" t="s">
        <v>1754</v>
      </c>
      <c r="C863">
        <v>2.1000000000000001E-2</v>
      </c>
    </row>
    <row r="864" spans="1:3" x14ac:dyDescent="0.25">
      <c r="A864">
        <v>863</v>
      </c>
      <c r="B864" t="s">
        <v>1755</v>
      </c>
      <c r="C864">
        <v>2.1000000000000001E-2</v>
      </c>
    </row>
    <row r="865" spans="1:3" x14ac:dyDescent="0.25">
      <c r="A865">
        <v>864</v>
      </c>
      <c r="B865" t="s">
        <v>1756</v>
      </c>
      <c r="C865">
        <v>2.1000000000000001E-2</v>
      </c>
    </row>
    <row r="866" spans="1:3" x14ac:dyDescent="0.25">
      <c r="A866">
        <v>865</v>
      </c>
      <c r="B866" t="s">
        <v>1757</v>
      </c>
      <c r="C866">
        <v>2.1000000000000001E-2</v>
      </c>
    </row>
    <row r="867" spans="1:3" x14ac:dyDescent="0.25">
      <c r="A867">
        <v>866</v>
      </c>
      <c r="B867" t="s">
        <v>1758</v>
      </c>
      <c r="C867">
        <v>2.1000000000000001E-2</v>
      </c>
    </row>
    <row r="868" spans="1:3" x14ac:dyDescent="0.25">
      <c r="A868">
        <v>867</v>
      </c>
      <c r="B868" t="s">
        <v>1759</v>
      </c>
      <c r="C868">
        <v>2.1000000000000001E-2</v>
      </c>
    </row>
    <row r="869" spans="1:3" x14ac:dyDescent="0.25">
      <c r="A869">
        <v>868</v>
      </c>
      <c r="B869" t="s">
        <v>1760</v>
      </c>
      <c r="C869">
        <v>2.1000000000000001E-2</v>
      </c>
    </row>
    <row r="870" spans="1:3" x14ac:dyDescent="0.25">
      <c r="A870">
        <v>869</v>
      </c>
      <c r="B870" t="s">
        <v>1761</v>
      </c>
      <c r="C870">
        <v>2.1000000000000001E-2</v>
      </c>
    </row>
    <row r="871" spans="1:3" x14ac:dyDescent="0.25">
      <c r="A871">
        <v>870</v>
      </c>
      <c r="B871" t="s">
        <v>1762</v>
      </c>
      <c r="C871">
        <v>2.1000000000000001E-2</v>
      </c>
    </row>
    <row r="872" spans="1:3" x14ac:dyDescent="0.25">
      <c r="A872">
        <v>871</v>
      </c>
      <c r="B872" t="s">
        <v>1763</v>
      </c>
      <c r="C872">
        <v>2.1000000000000001E-2</v>
      </c>
    </row>
    <row r="873" spans="1:3" x14ac:dyDescent="0.25">
      <c r="A873">
        <v>872</v>
      </c>
      <c r="B873" t="s">
        <v>1764</v>
      </c>
      <c r="C873">
        <v>2.1000000000000001E-2</v>
      </c>
    </row>
    <row r="874" spans="1:3" x14ac:dyDescent="0.25">
      <c r="A874">
        <v>873</v>
      </c>
      <c r="B874" t="s">
        <v>1765</v>
      </c>
      <c r="C874">
        <v>0.02</v>
      </c>
    </row>
    <row r="875" spans="1:3" x14ac:dyDescent="0.25">
      <c r="A875">
        <v>874</v>
      </c>
      <c r="B875" t="s">
        <v>1766</v>
      </c>
      <c r="C875">
        <v>0.02</v>
      </c>
    </row>
    <row r="876" spans="1:3" x14ac:dyDescent="0.25">
      <c r="A876">
        <v>875</v>
      </c>
      <c r="B876" t="s">
        <v>1767</v>
      </c>
      <c r="C876">
        <v>0.02</v>
      </c>
    </row>
    <row r="877" spans="1:3" x14ac:dyDescent="0.25">
      <c r="A877">
        <v>876</v>
      </c>
      <c r="B877" t="s">
        <v>1768</v>
      </c>
      <c r="C877">
        <v>0.02</v>
      </c>
    </row>
    <row r="878" spans="1:3" x14ac:dyDescent="0.25">
      <c r="A878">
        <v>877</v>
      </c>
      <c r="B878" t="s">
        <v>1769</v>
      </c>
      <c r="C878">
        <v>0.02</v>
      </c>
    </row>
    <row r="879" spans="1:3" x14ac:dyDescent="0.25">
      <c r="A879">
        <v>878</v>
      </c>
      <c r="B879" t="s">
        <v>1770</v>
      </c>
      <c r="C879">
        <v>0.02</v>
      </c>
    </row>
    <row r="880" spans="1:3" x14ac:dyDescent="0.25">
      <c r="A880">
        <v>879</v>
      </c>
      <c r="B880" t="s">
        <v>1771</v>
      </c>
      <c r="C880">
        <v>0.02</v>
      </c>
    </row>
    <row r="881" spans="1:3" x14ac:dyDescent="0.25">
      <c r="A881">
        <v>880</v>
      </c>
      <c r="B881" t="s">
        <v>1772</v>
      </c>
      <c r="C881">
        <v>0.02</v>
      </c>
    </row>
    <row r="882" spans="1:3" x14ac:dyDescent="0.25">
      <c r="A882">
        <v>881</v>
      </c>
      <c r="B882" t="s">
        <v>1773</v>
      </c>
      <c r="C882">
        <v>0.02</v>
      </c>
    </row>
    <row r="883" spans="1:3" x14ac:dyDescent="0.25">
      <c r="A883">
        <v>882</v>
      </c>
      <c r="B883" t="s">
        <v>1774</v>
      </c>
      <c r="C883">
        <v>0.02</v>
      </c>
    </row>
    <row r="884" spans="1:3" x14ac:dyDescent="0.25">
      <c r="A884">
        <v>883</v>
      </c>
      <c r="B884" t="s">
        <v>1775</v>
      </c>
      <c r="C884">
        <v>0.02</v>
      </c>
    </row>
    <row r="885" spans="1:3" x14ac:dyDescent="0.25">
      <c r="A885">
        <v>884</v>
      </c>
      <c r="B885" t="s">
        <v>1776</v>
      </c>
      <c r="C885">
        <v>0.02</v>
      </c>
    </row>
    <row r="886" spans="1:3" x14ac:dyDescent="0.25">
      <c r="A886">
        <v>885</v>
      </c>
      <c r="B886" t="s">
        <v>1777</v>
      </c>
      <c r="C886">
        <v>0.02</v>
      </c>
    </row>
    <row r="887" spans="1:3" x14ac:dyDescent="0.25">
      <c r="A887">
        <v>886</v>
      </c>
      <c r="B887" t="s">
        <v>1778</v>
      </c>
      <c r="C887">
        <v>0.02</v>
      </c>
    </row>
    <row r="888" spans="1:3" x14ac:dyDescent="0.25">
      <c r="A888">
        <v>887</v>
      </c>
      <c r="B888" t="s">
        <v>1779</v>
      </c>
      <c r="C888">
        <v>0.02</v>
      </c>
    </row>
    <row r="889" spans="1:3" x14ac:dyDescent="0.25">
      <c r="A889">
        <v>888</v>
      </c>
      <c r="B889" t="s">
        <v>1780</v>
      </c>
      <c r="C889">
        <v>0.02</v>
      </c>
    </row>
    <row r="890" spans="1:3" x14ac:dyDescent="0.25">
      <c r="A890">
        <v>889</v>
      </c>
      <c r="B890" t="s">
        <v>1781</v>
      </c>
      <c r="C890">
        <v>0.02</v>
      </c>
    </row>
    <row r="891" spans="1:3" x14ac:dyDescent="0.25">
      <c r="A891">
        <v>890</v>
      </c>
      <c r="B891" t="s">
        <v>1782</v>
      </c>
      <c r="C891">
        <v>0.02</v>
      </c>
    </row>
    <row r="892" spans="1:3" x14ac:dyDescent="0.25">
      <c r="A892">
        <v>891</v>
      </c>
      <c r="B892" t="s">
        <v>1783</v>
      </c>
      <c r="C892">
        <v>0.02</v>
      </c>
    </row>
    <row r="893" spans="1:3" x14ac:dyDescent="0.25">
      <c r="A893">
        <v>892</v>
      </c>
      <c r="B893" t="s">
        <v>1784</v>
      </c>
      <c r="C893">
        <v>0.02</v>
      </c>
    </row>
    <row r="894" spans="1:3" x14ac:dyDescent="0.25">
      <c r="A894">
        <v>893</v>
      </c>
      <c r="B894" t="s">
        <v>1785</v>
      </c>
      <c r="C894">
        <v>0.02</v>
      </c>
    </row>
    <row r="895" spans="1:3" x14ac:dyDescent="0.25">
      <c r="A895">
        <v>894</v>
      </c>
      <c r="B895" t="s">
        <v>1786</v>
      </c>
      <c r="C895">
        <v>0.02</v>
      </c>
    </row>
    <row r="896" spans="1:3" x14ac:dyDescent="0.25">
      <c r="A896">
        <v>895</v>
      </c>
      <c r="B896" t="s">
        <v>1787</v>
      </c>
      <c r="C896">
        <v>0.02</v>
      </c>
    </row>
    <row r="897" spans="1:3" x14ac:dyDescent="0.25">
      <c r="A897">
        <v>896</v>
      </c>
      <c r="B897" t="s">
        <v>1788</v>
      </c>
      <c r="C897">
        <v>0.02</v>
      </c>
    </row>
    <row r="898" spans="1:3" x14ac:dyDescent="0.25">
      <c r="A898">
        <v>897</v>
      </c>
      <c r="B898" t="s">
        <v>1789</v>
      </c>
      <c r="C898">
        <v>0.02</v>
      </c>
    </row>
    <row r="899" spans="1:3" x14ac:dyDescent="0.25">
      <c r="A899">
        <v>898</v>
      </c>
      <c r="B899" t="s">
        <v>1790</v>
      </c>
      <c r="C899">
        <v>0.02</v>
      </c>
    </row>
    <row r="900" spans="1:3" x14ac:dyDescent="0.25">
      <c r="A900">
        <v>899</v>
      </c>
      <c r="B900" t="s">
        <v>1791</v>
      </c>
      <c r="C900">
        <v>0.02</v>
      </c>
    </row>
    <row r="901" spans="1:3" x14ac:dyDescent="0.25">
      <c r="A901">
        <v>900</v>
      </c>
      <c r="B901" t="s">
        <v>1792</v>
      </c>
      <c r="C901">
        <v>1.9E-2</v>
      </c>
    </row>
    <row r="902" spans="1:3" x14ac:dyDescent="0.25">
      <c r="A902">
        <v>901</v>
      </c>
      <c r="B902" t="s">
        <v>1793</v>
      </c>
      <c r="C902">
        <v>1.9E-2</v>
      </c>
    </row>
    <row r="903" spans="1:3" x14ac:dyDescent="0.25">
      <c r="A903">
        <v>902</v>
      </c>
      <c r="B903" t="s">
        <v>1794</v>
      </c>
      <c r="C903">
        <v>1.9E-2</v>
      </c>
    </row>
    <row r="904" spans="1:3" x14ac:dyDescent="0.25">
      <c r="A904">
        <v>903</v>
      </c>
      <c r="B904" t="s">
        <v>1795</v>
      </c>
      <c r="C904">
        <v>1.9E-2</v>
      </c>
    </row>
    <row r="905" spans="1:3" x14ac:dyDescent="0.25">
      <c r="A905">
        <v>904</v>
      </c>
      <c r="B905" t="s">
        <v>1796</v>
      </c>
      <c r="C905">
        <v>1.9E-2</v>
      </c>
    </row>
    <row r="906" spans="1:3" x14ac:dyDescent="0.25">
      <c r="A906">
        <v>905</v>
      </c>
      <c r="B906" t="s">
        <v>1797</v>
      </c>
      <c r="C906">
        <v>1.9E-2</v>
      </c>
    </row>
    <row r="907" spans="1:3" x14ac:dyDescent="0.25">
      <c r="A907">
        <v>906</v>
      </c>
      <c r="B907" t="s">
        <v>1798</v>
      </c>
      <c r="C907">
        <v>1.9E-2</v>
      </c>
    </row>
    <row r="908" spans="1:3" x14ac:dyDescent="0.25">
      <c r="A908">
        <v>907</v>
      </c>
      <c r="B908" t="s">
        <v>1799</v>
      </c>
      <c r="C908">
        <v>1.9E-2</v>
      </c>
    </row>
    <row r="909" spans="1:3" x14ac:dyDescent="0.25">
      <c r="A909">
        <v>908</v>
      </c>
      <c r="B909" t="s">
        <v>1800</v>
      </c>
      <c r="C909">
        <v>1.9E-2</v>
      </c>
    </row>
    <row r="910" spans="1:3" x14ac:dyDescent="0.25">
      <c r="A910">
        <v>909</v>
      </c>
      <c r="B910" t="s">
        <v>1801</v>
      </c>
      <c r="C910">
        <v>1.9E-2</v>
      </c>
    </row>
    <row r="911" spans="1:3" x14ac:dyDescent="0.25">
      <c r="A911">
        <v>910</v>
      </c>
      <c r="B911" t="s">
        <v>1802</v>
      </c>
      <c r="C911">
        <v>1.9E-2</v>
      </c>
    </row>
    <row r="912" spans="1:3" x14ac:dyDescent="0.25">
      <c r="A912">
        <v>911</v>
      </c>
      <c r="B912" t="s">
        <v>1803</v>
      </c>
      <c r="C912">
        <v>1.9E-2</v>
      </c>
    </row>
    <row r="913" spans="1:3" x14ac:dyDescent="0.25">
      <c r="A913">
        <v>912</v>
      </c>
      <c r="B913" t="s">
        <v>1804</v>
      </c>
      <c r="C913">
        <v>1.9E-2</v>
      </c>
    </row>
    <row r="914" spans="1:3" x14ac:dyDescent="0.25">
      <c r="A914">
        <v>913</v>
      </c>
      <c r="B914" t="s">
        <v>1805</v>
      </c>
      <c r="C914">
        <v>1.9E-2</v>
      </c>
    </row>
    <row r="915" spans="1:3" x14ac:dyDescent="0.25">
      <c r="A915">
        <v>914</v>
      </c>
      <c r="B915" t="s">
        <v>1806</v>
      </c>
      <c r="C915">
        <v>1.9E-2</v>
      </c>
    </row>
    <row r="916" spans="1:3" x14ac:dyDescent="0.25">
      <c r="A916">
        <v>915</v>
      </c>
      <c r="B916" t="s">
        <v>1807</v>
      </c>
      <c r="C916">
        <v>1.9E-2</v>
      </c>
    </row>
    <row r="917" spans="1:3" x14ac:dyDescent="0.25">
      <c r="A917">
        <v>916</v>
      </c>
      <c r="B917" t="s">
        <v>1808</v>
      </c>
      <c r="C917">
        <v>1.9E-2</v>
      </c>
    </row>
    <row r="918" spans="1:3" x14ac:dyDescent="0.25">
      <c r="A918">
        <v>917</v>
      </c>
      <c r="B918" t="s">
        <v>1809</v>
      </c>
      <c r="C918">
        <v>1.9E-2</v>
      </c>
    </row>
    <row r="919" spans="1:3" x14ac:dyDescent="0.25">
      <c r="A919">
        <v>918</v>
      </c>
      <c r="B919" t="s">
        <v>1810</v>
      </c>
      <c r="C919">
        <v>1.9E-2</v>
      </c>
    </row>
    <row r="920" spans="1:3" x14ac:dyDescent="0.25">
      <c r="A920">
        <v>919</v>
      </c>
      <c r="B920" t="s">
        <v>1811</v>
      </c>
      <c r="C920">
        <v>1.9E-2</v>
      </c>
    </row>
    <row r="921" spans="1:3" x14ac:dyDescent="0.25">
      <c r="A921">
        <v>920</v>
      </c>
      <c r="B921" t="s">
        <v>1812</v>
      </c>
      <c r="C921">
        <v>1.9E-2</v>
      </c>
    </row>
    <row r="922" spans="1:3" x14ac:dyDescent="0.25">
      <c r="A922">
        <v>921</v>
      </c>
      <c r="B922" t="s">
        <v>1813</v>
      </c>
      <c r="C922">
        <v>1.9E-2</v>
      </c>
    </row>
    <row r="923" spans="1:3" x14ac:dyDescent="0.25">
      <c r="A923">
        <v>922</v>
      </c>
      <c r="B923" t="s">
        <v>1814</v>
      </c>
      <c r="C923">
        <v>1.9E-2</v>
      </c>
    </row>
    <row r="924" spans="1:3" x14ac:dyDescent="0.25">
      <c r="A924">
        <v>923</v>
      </c>
      <c r="B924" t="s">
        <v>1815</v>
      </c>
      <c r="C924">
        <v>1.9E-2</v>
      </c>
    </row>
    <row r="925" spans="1:3" x14ac:dyDescent="0.25">
      <c r="A925">
        <v>924</v>
      </c>
      <c r="B925" t="s">
        <v>1816</v>
      </c>
      <c r="C925">
        <v>1.9E-2</v>
      </c>
    </row>
    <row r="926" spans="1:3" x14ac:dyDescent="0.25">
      <c r="A926">
        <v>925</v>
      </c>
      <c r="B926" t="s">
        <v>1817</v>
      </c>
      <c r="C926">
        <v>1.9E-2</v>
      </c>
    </row>
    <row r="927" spans="1:3" x14ac:dyDescent="0.25">
      <c r="A927">
        <v>926</v>
      </c>
      <c r="B927" t="s">
        <v>1818</v>
      </c>
      <c r="C927">
        <v>1.9E-2</v>
      </c>
    </row>
    <row r="928" spans="1:3" x14ac:dyDescent="0.25">
      <c r="A928">
        <v>927</v>
      </c>
      <c r="B928" t="s">
        <v>1819</v>
      </c>
      <c r="C928">
        <v>1.7999999999999999E-2</v>
      </c>
    </row>
    <row r="929" spans="1:3" x14ac:dyDescent="0.25">
      <c r="A929">
        <v>928</v>
      </c>
      <c r="B929" t="s">
        <v>1820</v>
      </c>
      <c r="C929">
        <v>1.7999999999999999E-2</v>
      </c>
    </row>
    <row r="930" spans="1:3" x14ac:dyDescent="0.25">
      <c r="A930">
        <v>929</v>
      </c>
      <c r="B930" t="s">
        <v>1821</v>
      </c>
      <c r="C930">
        <v>1.7999999999999999E-2</v>
      </c>
    </row>
    <row r="931" spans="1:3" x14ac:dyDescent="0.25">
      <c r="A931">
        <v>930</v>
      </c>
      <c r="B931" t="s">
        <v>1822</v>
      </c>
      <c r="C931">
        <v>1.7999999999999999E-2</v>
      </c>
    </row>
    <row r="932" spans="1:3" x14ac:dyDescent="0.25">
      <c r="A932">
        <v>931</v>
      </c>
      <c r="B932" t="s">
        <v>1823</v>
      </c>
      <c r="C932">
        <v>1.7999999999999999E-2</v>
      </c>
    </row>
    <row r="933" spans="1:3" x14ac:dyDescent="0.25">
      <c r="A933">
        <v>932</v>
      </c>
      <c r="B933" t="s">
        <v>1824</v>
      </c>
      <c r="C933">
        <v>1.7999999999999999E-2</v>
      </c>
    </row>
    <row r="934" spans="1:3" x14ac:dyDescent="0.25">
      <c r="A934">
        <v>933</v>
      </c>
      <c r="B934" t="s">
        <v>1825</v>
      </c>
      <c r="C934">
        <v>1.7999999999999999E-2</v>
      </c>
    </row>
    <row r="935" spans="1:3" x14ac:dyDescent="0.25">
      <c r="A935">
        <v>934</v>
      </c>
      <c r="B935" t="s">
        <v>1826</v>
      </c>
      <c r="C935">
        <v>1.7999999999999999E-2</v>
      </c>
    </row>
    <row r="936" spans="1:3" x14ac:dyDescent="0.25">
      <c r="A936">
        <v>935</v>
      </c>
      <c r="B936" t="s">
        <v>1827</v>
      </c>
      <c r="C936">
        <v>1.7999999999999999E-2</v>
      </c>
    </row>
    <row r="937" spans="1:3" x14ac:dyDescent="0.25">
      <c r="A937">
        <v>936</v>
      </c>
      <c r="B937" t="s">
        <v>1828</v>
      </c>
      <c r="C937">
        <v>1.7999999999999999E-2</v>
      </c>
    </row>
    <row r="938" spans="1:3" x14ac:dyDescent="0.25">
      <c r="A938">
        <v>937</v>
      </c>
      <c r="B938" t="s">
        <v>1829</v>
      </c>
      <c r="C938">
        <v>1.7999999999999999E-2</v>
      </c>
    </row>
    <row r="939" spans="1:3" x14ac:dyDescent="0.25">
      <c r="A939">
        <v>938</v>
      </c>
      <c r="B939" t="s">
        <v>1830</v>
      </c>
      <c r="C939">
        <v>1.7999999999999999E-2</v>
      </c>
    </row>
    <row r="940" spans="1:3" x14ac:dyDescent="0.25">
      <c r="A940">
        <v>939</v>
      </c>
      <c r="B940" t="s">
        <v>1831</v>
      </c>
      <c r="C940">
        <v>1.7999999999999999E-2</v>
      </c>
    </row>
    <row r="941" spans="1:3" x14ac:dyDescent="0.25">
      <c r="A941">
        <v>940</v>
      </c>
      <c r="B941" t="s">
        <v>1832</v>
      </c>
      <c r="C941">
        <v>1.7999999999999999E-2</v>
      </c>
    </row>
    <row r="942" spans="1:3" x14ac:dyDescent="0.25">
      <c r="A942">
        <v>941</v>
      </c>
      <c r="B942" t="s">
        <v>1833</v>
      </c>
      <c r="C942">
        <v>1.7999999999999999E-2</v>
      </c>
    </row>
    <row r="943" spans="1:3" x14ac:dyDescent="0.25">
      <c r="A943">
        <v>942</v>
      </c>
      <c r="B943" t="s">
        <v>1834</v>
      </c>
      <c r="C943">
        <v>1.7999999999999999E-2</v>
      </c>
    </row>
    <row r="944" spans="1:3" x14ac:dyDescent="0.25">
      <c r="A944">
        <v>943</v>
      </c>
      <c r="B944" t="s">
        <v>1835</v>
      </c>
      <c r="C944">
        <v>1.7999999999999999E-2</v>
      </c>
    </row>
    <row r="945" spans="1:3" x14ac:dyDescent="0.25">
      <c r="A945">
        <v>944</v>
      </c>
      <c r="B945" t="s">
        <v>1836</v>
      </c>
      <c r="C945">
        <v>1.7999999999999999E-2</v>
      </c>
    </row>
    <row r="946" spans="1:3" x14ac:dyDescent="0.25">
      <c r="A946">
        <v>945</v>
      </c>
      <c r="B946" t="s">
        <v>1837</v>
      </c>
      <c r="C946">
        <v>1.7999999999999999E-2</v>
      </c>
    </row>
    <row r="947" spans="1:3" x14ac:dyDescent="0.25">
      <c r="A947">
        <v>946</v>
      </c>
      <c r="B947" t="s">
        <v>1838</v>
      </c>
      <c r="C947">
        <v>1.7999999999999999E-2</v>
      </c>
    </row>
    <row r="948" spans="1:3" x14ac:dyDescent="0.25">
      <c r="A948">
        <v>947</v>
      </c>
      <c r="B948" t="s">
        <v>1839</v>
      </c>
      <c r="C948">
        <v>1.7999999999999999E-2</v>
      </c>
    </row>
    <row r="949" spans="1:3" x14ac:dyDescent="0.25">
      <c r="A949">
        <v>948</v>
      </c>
      <c r="B949" t="s">
        <v>1840</v>
      </c>
      <c r="C949">
        <v>1.7999999999999999E-2</v>
      </c>
    </row>
    <row r="950" spans="1:3" x14ac:dyDescent="0.25">
      <c r="A950">
        <v>949</v>
      </c>
      <c r="B950" t="s">
        <v>1841</v>
      </c>
      <c r="C950">
        <v>1.7999999999999999E-2</v>
      </c>
    </row>
    <row r="951" spans="1:3" x14ac:dyDescent="0.25">
      <c r="A951">
        <v>950</v>
      </c>
      <c r="B951" t="s">
        <v>1842</v>
      </c>
      <c r="C951">
        <v>1.7999999999999999E-2</v>
      </c>
    </row>
    <row r="952" spans="1:3" x14ac:dyDescent="0.25">
      <c r="A952">
        <v>951</v>
      </c>
      <c r="B952" t="s">
        <v>1843</v>
      </c>
      <c r="C952">
        <v>1.7999999999999999E-2</v>
      </c>
    </row>
    <row r="953" spans="1:3" x14ac:dyDescent="0.25">
      <c r="A953">
        <v>952</v>
      </c>
      <c r="B953" t="s">
        <v>1844</v>
      </c>
      <c r="C953">
        <v>1.7000000000000001E-2</v>
      </c>
    </row>
    <row r="954" spans="1:3" x14ac:dyDescent="0.25">
      <c r="A954">
        <v>953</v>
      </c>
      <c r="B954" t="s">
        <v>1845</v>
      </c>
      <c r="C954">
        <v>1.7000000000000001E-2</v>
      </c>
    </row>
    <row r="955" spans="1:3" x14ac:dyDescent="0.25">
      <c r="A955">
        <v>954</v>
      </c>
      <c r="B955" t="s">
        <v>1846</v>
      </c>
      <c r="C955">
        <v>1.7000000000000001E-2</v>
      </c>
    </row>
    <row r="956" spans="1:3" x14ac:dyDescent="0.25">
      <c r="A956">
        <v>955</v>
      </c>
      <c r="B956" t="s">
        <v>1847</v>
      </c>
      <c r="C956">
        <v>1.7000000000000001E-2</v>
      </c>
    </row>
    <row r="957" spans="1:3" x14ac:dyDescent="0.25">
      <c r="A957">
        <v>956</v>
      </c>
      <c r="B957" t="s">
        <v>1848</v>
      </c>
      <c r="C957">
        <v>1.7000000000000001E-2</v>
      </c>
    </row>
    <row r="958" spans="1:3" x14ac:dyDescent="0.25">
      <c r="A958">
        <v>957</v>
      </c>
      <c r="B958" t="s">
        <v>1849</v>
      </c>
      <c r="C958">
        <v>1.7000000000000001E-2</v>
      </c>
    </row>
    <row r="959" spans="1:3" x14ac:dyDescent="0.25">
      <c r="A959">
        <v>958</v>
      </c>
      <c r="B959" t="s">
        <v>1850</v>
      </c>
      <c r="C959">
        <v>1.7000000000000001E-2</v>
      </c>
    </row>
    <row r="960" spans="1:3" x14ac:dyDescent="0.25">
      <c r="A960">
        <v>959</v>
      </c>
      <c r="B960" t="s">
        <v>1851</v>
      </c>
      <c r="C960">
        <v>1.7000000000000001E-2</v>
      </c>
    </row>
    <row r="961" spans="1:3" x14ac:dyDescent="0.25">
      <c r="A961">
        <v>960</v>
      </c>
      <c r="B961" t="s">
        <v>1852</v>
      </c>
      <c r="C961">
        <v>1.7000000000000001E-2</v>
      </c>
    </row>
    <row r="962" spans="1:3" x14ac:dyDescent="0.25">
      <c r="A962">
        <v>961</v>
      </c>
      <c r="B962" t="s">
        <v>1853</v>
      </c>
      <c r="C962">
        <v>1.7000000000000001E-2</v>
      </c>
    </row>
    <row r="963" spans="1:3" x14ac:dyDescent="0.25">
      <c r="A963">
        <v>962</v>
      </c>
      <c r="B963" t="s">
        <v>1854</v>
      </c>
      <c r="C963">
        <v>1.7000000000000001E-2</v>
      </c>
    </row>
    <row r="964" spans="1:3" x14ac:dyDescent="0.25">
      <c r="A964">
        <v>963</v>
      </c>
      <c r="B964" t="s">
        <v>1855</v>
      </c>
      <c r="C964">
        <v>1.7000000000000001E-2</v>
      </c>
    </row>
    <row r="965" spans="1:3" x14ac:dyDescent="0.25">
      <c r="A965">
        <v>964</v>
      </c>
      <c r="B965" t="s">
        <v>1856</v>
      </c>
      <c r="C965">
        <v>1.7000000000000001E-2</v>
      </c>
    </row>
    <row r="966" spans="1:3" x14ac:dyDescent="0.25">
      <c r="A966">
        <v>965</v>
      </c>
      <c r="B966" t="s">
        <v>1857</v>
      </c>
      <c r="C966">
        <v>1.7000000000000001E-2</v>
      </c>
    </row>
    <row r="967" spans="1:3" x14ac:dyDescent="0.25">
      <c r="A967">
        <v>966</v>
      </c>
      <c r="B967" t="s">
        <v>1858</v>
      </c>
      <c r="C967">
        <v>1.7000000000000001E-2</v>
      </c>
    </row>
    <row r="968" spans="1:3" x14ac:dyDescent="0.25">
      <c r="A968">
        <v>967</v>
      </c>
      <c r="B968" t="s">
        <v>1859</v>
      </c>
      <c r="C968">
        <v>1.7000000000000001E-2</v>
      </c>
    </row>
    <row r="969" spans="1:3" x14ac:dyDescent="0.25">
      <c r="A969">
        <v>968</v>
      </c>
      <c r="B969" t="s">
        <v>1860</v>
      </c>
      <c r="C969">
        <v>1.7000000000000001E-2</v>
      </c>
    </row>
    <row r="970" spans="1:3" x14ac:dyDescent="0.25">
      <c r="A970">
        <v>969</v>
      </c>
      <c r="B970" t="s">
        <v>1861</v>
      </c>
      <c r="C970">
        <v>1.7000000000000001E-2</v>
      </c>
    </row>
    <row r="971" spans="1:3" x14ac:dyDescent="0.25">
      <c r="A971">
        <v>970</v>
      </c>
      <c r="B971" t="s">
        <v>1862</v>
      </c>
      <c r="C971">
        <v>1.7000000000000001E-2</v>
      </c>
    </row>
    <row r="972" spans="1:3" x14ac:dyDescent="0.25">
      <c r="A972">
        <v>971</v>
      </c>
      <c r="B972" t="s">
        <v>1863</v>
      </c>
      <c r="C972">
        <v>1.7000000000000001E-2</v>
      </c>
    </row>
    <row r="973" spans="1:3" x14ac:dyDescent="0.25">
      <c r="A973">
        <v>972</v>
      </c>
      <c r="B973" t="s">
        <v>1864</v>
      </c>
      <c r="C973">
        <v>1.7000000000000001E-2</v>
      </c>
    </row>
    <row r="974" spans="1:3" x14ac:dyDescent="0.25">
      <c r="A974">
        <v>973</v>
      </c>
      <c r="B974" t="s">
        <v>1865</v>
      </c>
      <c r="C974">
        <v>1.7000000000000001E-2</v>
      </c>
    </row>
    <row r="975" spans="1:3" x14ac:dyDescent="0.25">
      <c r="A975">
        <v>974</v>
      </c>
      <c r="B975" t="s">
        <v>1866</v>
      </c>
      <c r="C975">
        <v>1.7000000000000001E-2</v>
      </c>
    </row>
    <row r="976" spans="1:3" x14ac:dyDescent="0.25">
      <c r="A976">
        <v>975</v>
      </c>
      <c r="B976" t="s">
        <v>1867</v>
      </c>
      <c r="C976">
        <v>1.7000000000000001E-2</v>
      </c>
    </row>
    <row r="977" spans="1:3" x14ac:dyDescent="0.25">
      <c r="A977">
        <v>976</v>
      </c>
      <c r="B977" t="s">
        <v>1868</v>
      </c>
      <c r="C977">
        <v>1.7000000000000001E-2</v>
      </c>
    </row>
    <row r="978" spans="1:3" x14ac:dyDescent="0.25">
      <c r="A978">
        <v>977</v>
      </c>
      <c r="B978" t="s">
        <v>1869</v>
      </c>
      <c r="C978">
        <v>1.7000000000000001E-2</v>
      </c>
    </row>
    <row r="979" spans="1:3" x14ac:dyDescent="0.25">
      <c r="A979">
        <v>978</v>
      </c>
      <c r="B979" t="s">
        <v>1870</v>
      </c>
      <c r="C979">
        <v>1.7000000000000001E-2</v>
      </c>
    </row>
    <row r="980" spans="1:3" x14ac:dyDescent="0.25">
      <c r="A980">
        <v>979</v>
      </c>
      <c r="B980" t="s">
        <v>1871</v>
      </c>
      <c r="C980">
        <v>1.7000000000000001E-2</v>
      </c>
    </row>
    <row r="981" spans="1:3" x14ac:dyDescent="0.25">
      <c r="A981">
        <v>980</v>
      </c>
      <c r="B981" t="s">
        <v>1872</v>
      </c>
      <c r="C981">
        <v>1.7000000000000001E-2</v>
      </c>
    </row>
    <row r="982" spans="1:3" x14ac:dyDescent="0.25">
      <c r="A982">
        <v>981</v>
      </c>
      <c r="B982" t="s">
        <v>1873</v>
      </c>
      <c r="C982">
        <v>1.7000000000000001E-2</v>
      </c>
    </row>
    <row r="983" spans="1:3" x14ac:dyDescent="0.25">
      <c r="A983">
        <v>982</v>
      </c>
      <c r="B983" t="s">
        <v>1874</v>
      </c>
      <c r="C983">
        <v>1.7000000000000001E-2</v>
      </c>
    </row>
    <row r="984" spans="1:3" x14ac:dyDescent="0.25">
      <c r="A984">
        <v>983</v>
      </c>
      <c r="B984" t="s">
        <v>1875</v>
      </c>
      <c r="C984">
        <v>1.6E-2</v>
      </c>
    </row>
    <row r="985" spans="1:3" x14ac:dyDescent="0.25">
      <c r="A985">
        <v>984</v>
      </c>
      <c r="B985" t="s">
        <v>1876</v>
      </c>
      <c r="C985">
        <v>1.6E-2</v>
      </c>
    </row>
    <row r="986" spans="1:3" x14ac:dyDescent="0.25">
      <c r="A986">
        <v>985</v>
      </c>
      <c r="B986" t="s">
        <v>1877</v>
      </c>
      <c r="C986">
        <v>1.6E-2</v>
      </c>
    </row>
    <row r="987" spans="1:3" x14ac:dyDescent="0.25">
      <c r="A987">
        <v>986</v>
      </c>
      <c r="B987" t="s">
        <v>1878</v>
      </c>
      <c r="C987">
        <v>1.6E-2</v>
      </c>
    </row>
    <row r="988" spans="1:3" x14ac:dyDescent="0.25">
      <c r="A988">
        <v>987</v>
      </c>
      <c r="B988" t="s">
        <v>1879</v>
      </c>
      <c r="C988">
        <v>1.6E-2</v>
      </c>
    </row>
    <row r="989" spans="1:3" x14ac:dyDescent="0.25">
      <c r="A989">
        <v>988</v>
      </c>
      <c r="B989" t="s">
        <v>1880</v>
      </c>
      <c r="C989">
        <v>1.6E-2</v>
      </c>
    </row>
    <row r="990" spans="1:3" x14ac:dyDescent="0.25">
      <c r="A990">
        <v>989</v>
      </c>
      <c r="B990" t="s">
        <v>1881</v>
      </c>
      <c r="C990">
        <v>1.6E-2</v>
      </c>
    </row>
    <row r="991" spans="1:3" x14ac:dyDescent="0.25">
      <c r="A991">
        <v>990</v>
      </c>
      <c r="B991" t="s">
        <v>1882</v>
      </c>
      <c r="C991">
        <v>1.6E-2</v>
      </c>
    </row>
    <row r="992" spans="1:3" x14ac:dyDescent="0.25">
      <c r="A992">
        <v>991</v>
      </c>
      <c r="B992" t="s">
        <v>1883</v>
      </c>
      <c r="C992">
        <v>1.6E-2</v>
      </c>
    </row>
    <row r="993" spans="1:3" x14ac:dyDescent="0.25">
      <c r="A993">
        <v>992</v>
      </c>
      <c r="B993" t="s">
        <v>1884</v>
      </c>
      <c r="C993">
        <v>1.6E-2</v>
      </c>
    </row>
    <row r="994" spans="1:3" x14ac:dyDescent="0.25">
      <c r="A994">
        <v>993</v>
      </c>
      <c r="B994" t="s">
        <v>1885</v>
      </c>
      <c r="C994">
        <v>1.6E-2</v>
      </c>
    </row>
    <row r="995" spans="1:3" x14ac:dyDescent="0.25">
      <c r="A995">
        <v>994</v>
      </c>
      <c r="B995" t="s">
        <v>1886</v>
      </c>
      <c r="C995">
        <v>1.6E-2</v>
      </c>
    </row>
    <row r="996" spans="1:3" x14ac:dyDescent="0.25">
      <c r="A996">
        <v>995</v>
      </c>
      <c r="B996" t="s">
        <v>1887</v>
      </c>
      <c r="C996">
        <v>1.6E-2</v>
      </c>
    </row>
    <row r="997" spans="1:3" x14ac:dyDescent="0.25">
      <c r="A997">
        <v>996</v>
      </c>
      <c r="B997" t="s">
        <v>1888</v>
      </c>
      <c r="C997">
        <v>1.6E-2</v>
      </c>
    </row>
    <row r="998" spans="1:3" x14ac:dyDescent="0.25">
      <c r="A998">
        <v>997</v>
      </c>
      <c r="B998" t="s">
        <v>1889</v>
      </c>
      <c r="C998">
        <v>1.6E-2</v>
      </c>
    </row>
    <row r="999" spans="1:3" x14ac:dyDescent="0.25">
      <c r="A999">
        <v>998</v>
      </c>
      <c r="B999" t="s">
        <v>1890</v>
      </c>
      <c r="C999">
        <v>1.4999999999999999E-2</v>
      </c>
    </row>
    <row r="1000" spans="1:3" x14ac:dyDescent="0.25">
      <c r="A1000">
        <v>999</v>
      </c>
      <c r="B1000" t="s">
        <v>1891</v>
      </c>
      <c r="C1000">
        <v>1.4999999999999999E-2</v>
      </c>
    </row>
    <row r="1001" spans="1:3" x14ac:dyDescent="0.25">
      <c r="A1001">
        <v>1000</v>
      </c>
      <c r="B1001" t="s">
        <v>1892</v>
      </c>
      <c r="C1001">
        <v>1.4999999999999999E-2</v>
      </c>
    </row>
    <row r="1002" spans="1:3" x14ac:dyDescent="0.25">
      <c r="A1002">
        <v>1001</v>
      </c>
      <c r="B1002" t="s">
        <v>1893</v>
      </c>
      <c r="C1002">
        <v>1.4999999999999999E-2</v>
      </c>
    </row>
    <row r="1003" spans="1:3" x14ac:dyDescent="0.25">
      <c r="A1003">
        <v>1002</v>
      </c>
      <c r="B1003" t="s">
        <v>1894</v>
      </c>
      <c r="C1003">
        <v>1.4999999999999999E-2</v>
      </c>
    </row>
    <row r="1004" spans="1:3" x14ac:dyDescent="0.25">
      <c r="A1004">
        <v>1003</v>
      </c>
      <c r="B1004" t="s">
        <v>1895</v>
      </c>
      <c r="C1004">
        <v>1.4999999999999999E-2</v>
      </c>
    </row>
    <row r="1005" spans="1:3" x14ac:dyDescent="0.25">
      <c r="A1005">
        <v>1004</v>
      </c>
      <c r="B1005" t="s">
        <v>1896</v>
      </c>
      <c r="C1005">
        <v>1.4999999999999999E-2</v>
      </c>
    </row>
    <row r="1006" spans="1:3" x14ac:dyDescent="0.25">
      <c r="A1006">
        <v>1005</v>
      </c>
      <c r="B1006" t="s">
        <v>1897</v>
      </c>
      <c r="C1006">
        <v>1.4999999999999999E-2</v>
      </c>
    </row>
    <row r="1007" spans="1:3" x14ac:dyDescent="0.25">
      <c r="A1007">
        <v>1006</v>
      </c>
      <c r="B1007" t="s">
        <v>1898</v>
      </c>
      <c r="C1007">
        <v>1.4999999999999999E-2</v>
      </c>
    </row>
    <row r="1008" spans="1:3" x14ac:dyDescent="0.25">
      <c r="A1008">
        <v>1007</v>
      </c>
      <c r="B1008" t="s">
        <v>1899</v>
      </c>
      <c r="C1008">
        <v>1.4999999999999999E-2</v>
      </c>
    </row>
    <row r="1009" spans="1:3" x14ac:dyDescent="0.25">
      <c r="A1009">
        <v>1008</v>
      </c>
      <c r="B1009" t="s">
        <v>1900</v>
      </c>
      <c r="C1009">
        <v>1.4999999999999999E-2</v>
      </c>
    </row>
    <row r="1010" spans="1:3" x14ac:dyDescent="0.25">
      <c r="A1010">
        <v>1009</v>
      </c>
      <c r="B1010" t="s">
        <v>1901</v>
      </c>
      <c r="C1010">
        <v>1.4999999999999999E-2</v>
      </c>
    </row>
    <row r="1011" spans="1:3" x14ac:dyDescent="0.25">
      <c r="A1011">
        <v>1010</v>
      </c>
      <c r="B1011" t="s">
        <v>1902</v>
      </c>
      <c r="C1011">
        <v>1.4999999999999999E-2</v>
      </c>
    </row>
    <row r="1012" spans="1:3" x14ac:dyDescent="0.25">
      <c r="A1012">
        <v>1011</v>
      </c>
      <c r="B1012" t="s">
        <v>1903</v>
      </c>
      <c r="C1012">
        <v>1.4999999999999999E-2</v>
      </c>
    </row>
    <row r="1013" spans="1:3" x14ac:dyDescent="0.25">
      <c r="A1013">
        <v>1012</v>
      </c>
      <c r="B1013" t="s">
        <v>1904</v>
      </c>
      <c r="C1013">
        <v>1.4999999999999999E-2</v>
      </c>
    </row>
    <row r="1014" spans="1:3" x14ac:dyDescent="0.25">
      <c r="A1014">
        <v>1013</v>
      </c>
      <c r="B1014" t="s">
        <v>1905</v>
      </c>
      <c r="C1014">
        <v>1.4999999999999999E-2</v>
      </c>
    </row>
    <row r="1015" spans="1:3" x14ac:dyDescent="0.25">
      <c r="A1015">
        <v>1014</v>
      </c>
      <c r="B1015" t="s">
        <v>1906</v>
      </c>
      <c r="C1015">
        <v>1.4999999999999999E-2</v>
      </c>
    </row>
    <row r="1016" spans="1:3" x14ac:dyDescent="0.25">
      <c r="A1016">
        <v>1015</v>
      </c>
      <c r="B1016" t="s">
        <v>1907</v>
      </c>
      <c r="C1016">
        <v>1.4999999999999999E-2</v>
      </c>
    </row>
    <row r="1017" spans="1:3" x14ac:dyDescent="0.25">
      <c r="A1017">
        <v>1016</v>
      </c>
      <c r="B1017" t="s">
        <v>1908</v>
      </c>
      <c r="C1017">
        <v>1.4999999999999999E-2</v>
      </c>
    </row>
    <row r="1018" spans="1:3" x14ac:dyDescent="0.25">
      <c r="A1018">
        <v>1017</v>
      </c>
      <c r="B1018" t="s">
        <v>1909</v>
      </c>
      <c r="C1018">
        <v>1.4999999999999999E-2</v>
      </c>
    </row>
    <row r="1019" spans="1:3" x14ac:dyDescent="0.25">
      <c r="A1019">
        <v>1018</v>
      </c>
      <c r="B1019" t="s">
        <v>1910</v>
      </c>
      <c r="C1019">
        <v>1.4999999999999999E-2</v>
      </c>
    </row>
    <row r="1020" spans="1:3" x14ac:dyDescent="0.25">
      <c r="A1020">
        <v>1019</v>
      </c>
      <c r="B1020" t="s">
        <v>1911</v>
      </c>
      <c r="C1020">
        <v>1.4E-2</v>
      </c>
    </row>
    <row r="1021" spans="1:3" x14ac:dyDescent="0.25">
      <c r="A1021">
        <v>1020</v>
      </c>
      <c r="B1021" t="s">
        <v>1912</v>
      </c>
      <c r="C1021">
        <v>1.4E-2</v>
      </c>
    </row>
    <row r="1022" spans="1:3" x14ac:dyDescent="0.25">
      <c r="A1022">
        <v>1021</v>
      </c>
      <c r="B1022" t="s">
        <v>1913</v>
      </c>
      <c r="C1022">
        <v>1.4E-2</v>
      </c>
    </row>
    <row r="1023" spans="1:3" x14ac:dyDescent="0.25">
      <c r="A1023">
        <v>1022</v>
      </c>
      <c r="B1023" t="s">
        <v>1914</v>
      </c>
      <c r="C1023">
        <v>1.4E-2</v>
      </c>
    </row>
    <row r="1024" spans="1:3" x14ac:dyDescent="0.25">
      <c r="A1024">
        <v>1023</v>
      </c>
      <c r="B1024" t="s">
        <v>1915</v>
      </c>
      <c r="C1024">
        <v>1.4E-2</v>
      </c>
    </row>
    <row r="1025" spans="1:3" x14ac:dyDescent="0.25">
      <c r="A1025">
        <v>1024</v>
      </c>
      <c r="B1025" t="s">
        <v>1916</v>
      </c>
      <c r="C1025">
        <v>1.4E-2</v>
      </c>
    </row>
    <row r="1026" spans="1:3" x14ac:dyDescent="0.25">
      <c r="A1026">
        <v>1025</v>
      </c>
      <c r="B1026" t="s">
        <v>1917</v>
      </c>
      <c r="C1026">
        <v>1.4E-2</v>
      </c>
    </row>
    <row r="1027" spans="1:3" x14ac:dyDescent="0.25">
      <c r="A1027">
        <v>1026</v>
      </c>
      <c r="B1027" t="s">
        <v>1918</v>
      </c>
      <c r="C1027">
        <v>1.4E-2</v>
      </c>
    </row>
    <row r="1028" spans="1:3" x14ac:dyDescent="0.25">
      <c r="A1028">
        <v>1027</v>
      </c>
      <c r="B1028" t="s">
        <v>1919</v>
      </c>
      <c r="C1028">
        <v>1.4E-2</v>
      </c>
    </row>
    <row r="1029" spans="1:3" x14ac:dyDescent="0.25">
      <c r="A1029">
        <v>1028</v>
      </c>
      <c r="B1029" t="s">
        <v>1920</v>
      </c>
      <c r="C1029">
        <v>1.4E-2</v>
      </c>
    </row>
    <row r="1030" spans="1:3" x14ac:dyDescent="0.25">
      <c r="A1030">
        <v>1029</v>
      </c>
      <c r="B1030" t="s">
        <v>1921</v>
      </c>
      <c r="C1030">
        <v>1.4E-2</v>
      </c>
    </row>
    <row r="1031" spans="1:3" x14ac:dyDescent="0.25">
      <c r="A1031">
        <v>1030</v>
      </c>
      <c r="B1031" t="s">
        <v>1922</v>
      </c>
      <c r="C1031">
        <v>1.4E-2</v>
      </c>
    </row>
    <row r="1032" spans="1:3" x14ac:dyDescent="0.25">
      <c r="A1032">
        <v>1031</v>
      </c>
      <c r="B1032" t="s">
        <v>1923</v>
      </c>
      <c r="C1032">
        <v>1.4E-2</v>
      </c>
    </row>
    <row r="1033" spans="1:3" x14ac:dyDescent="0.25">
      <c r="A1033">
        <v>1032</v>
      </c>
      <c r="B1033" t="s">
        <v>1924</v>
      </c>
      <c r="C1033">
        <v>1.4E-2</v>
      </c>
    </row>
    <row r="1034" spans="1:3" x14ac:dyDescent="0.25">
      <c r="A1034">
        <v>1033</v>
      </c>
      <c r="B1034" t="s">
        <v>1925</v>
      </c>
      <c r="C1034">
        <v>1.4E-2</v>
      </c>
    </row>
    <row r="1035" spans="1:3" x14ac:dyDescent="0.25">
      <c r="A1035">
        <v>1034</v>
      </c>
      <c r="B1035" t="s">
        <v>1926</v>
      </c>
      <c r="C1035">
        <v>1.4E-2</v>
      </c>
    </row>
    <row r="1036" spans="1:3" x14ac:dyDescent="0.25">
      <c r="A1036">
        <v>1035</v>
      </c>
      <c r="B1036" t="s">
        <v>1927</v>
      </c>
      <c r="C1036">
        <v>1.4E-2</v>
      </c>
    </row>
    <row r="1037" spans="1:3" x14ac:dyDescent="0.25">
      <c r="A1037">
        <v>1036</v>
      </c>
      <c r="B1037" t="s">
        <v>1928</v>
      </c>
      <c r="C1037">
        <v>1.4E-2</v>
      </c>
    </row>
    <row r="1038" spans="1:3" x14ac:dyDescent="0.25">
      <c r="A1038">
        <v>1037</v>
      </c>
      <c r="B1038" t="s">
        <v>1929</v>
      </c>
      <c r="C1038">
        <v>1.4E-2</v>
      </c>
    </row>
    <row r="1039" spans="1:3" x14ac:dyDescent="0.25">
      <c r="A1039">
        <v>1038</v>
      </c>
      <c r="B1039" t="s">
        <v>1930</v>
      </c>
      <c r="C1039">
        <v>1.4E-2</v>
      </c>
    </row>
    <row r="1040" spans="1:3" x14ac:dyDescent="0.25">
      <c r="A1040">
        <v>1039</v>
      </c>
      <c r="B1040" t="s">
        <v>1931</v>
      </c>
      <c r="C1040">
        <v>1.4E-2</v>
      </c>
    </row>
    <row r="1041" spans="1:3" x14ac:dyDescent="0.25">
      <c r="A1041">
        <v>1040</v>
      </c>
      <c r="B1041" t="s">
        <v>1932</v>
      </c>
      <c r="C1041">
        <v>1.4E-2</v>
      </c>
    </row>
    <row r="1042" spans="1:3" x14ac:dyDescent="0.25">
      <c r="A1042">
        <v>1041</v>
      </c>
      <c r="B1042" t="s">
        <v>1933</v>
      </c>
      <c r="C1042">
        <v>1.4E-2</v>
      </c>
    </row>
    <row r="1043" spans="1:3" x14ac:dyDescent="0.25">
      <c r="A1043">
        <v>1042</v>
      </c>
      <c r="B1043" t="s">
        <v>1934</v>
      </c>
      <c r="C1043">
        <v>1.4E-2</v>
      </c>
    </row>
    <row r="1044" spans="1:3" x14ac:dyDescent="0.25">
      <c r="A1044">
        <v>1043</v>
      </c>
      <c r="B1044" t="s">
        <v>1935</v>
      </c>
      <c r="C1044">
        <v>1.4E-2</v>
      </c>
    </row>
    <row r="1045" spans="1:3" x14ac:dyDescent="0.25">
      <c r="A1045">
        <v>1044</v>
      </c>
      <c r="B1045" t="s">
        <v>1936</v>
      </c>
      <c r="C1045">
        <v>1.4E-2</v>
      </c>
    </row>
    <row r="1046" spans="1:3" x14ac:dyDescent="0.25">
      <c r="A1046">
        <v>1045</v>
      </c>
      <c r="B1046" t="s">
        <v>1937</v>
      </c>
      <c r="C1046">
        <v>1.4E-2</v>
      </c>
    </row>
    <row r="1047" spans="1:3" x14ac:dyDescent="0.25">
      <c r="A1047">
        <v>1046</v>
      </c>
      <c r="B1047" t="s">
        <v>1938</v>
      </c>
      <c r="C1047">
        <v>1.4E-2</v>
      </c>
    </row>
    <row r="1048" spans="1:3" x14ac:dyDescent="0.25">
      <c r="A1048">
        <v>1047</v>
      </c>
      <c r="B1048" t="s">
        <v>1939</v>
      </c>
      <c r="C1048">
        <v>1.4E-2</v>
      </c>
    </row>
    <row r="1049" spans="1:3" x14ac:dyDescent="0.25">
      <c r="A1049">
        <v>1048</v>
      </c>
      <c r="B1049" t="s">
        <v>1940</v>
      </c>
      <c r="C1049">
        <v>1.4E-2</v>
      </c>
    </row>
    <row r="1050" spans="1:3" x14ac:dyDescent="0.25">
      <c r="A1050">
        <v>1049</v>
      </c>
      <c r="B1050" t="s">
        <v>1941</v>
      </c>
      <c r="C1050">
        <v>1.4E-2</v>
      </c>
    </row>
    <row r="1051" spans="1:3" x14ac:dyDescent="0.25">
      <c r="A1051">
        <v>1050</v>
      </c>
      <c r="B1051" t="s">
        <v>1942</v>
      </c>
      <c r="C1051">
        <v>1.4E-2</v>
      </c>
    </row>
    <row r="1052" spans="1:3" x14ac:dyDescent="0.25">
      <c r="A1052">
        <v>1051</v>
      </c>
      <c r="B1052" t="s">
        <v>1943</v>
      </c>
      <c r="C1052">
        <v>1.4E-2</v>
      </c>
    </row>
    <row r="1053" spans="1:3" x14ac:dyDescent="0.25">
      <c r="A1053">
        <v>1052</v>
      </c>
      <c r="B1053" t="s">
        <v>1944</v>
      </c>
      <c r="C1053">
        <v>1.4E-2</v>
      </c>
    </row>
    <row r="1054" spans="1:3" x14ac:dyDescent="0.25">
      <c r="A1054">
        <v>1053</v>
      </c>
      <c r="B1054" t="s">
        <v>1945</v>
      </c>
      <c r="C1054">
        <v>1.2999999999999999E-2</v>
      </c>
    </row>
    <row r="1055" spans="1:3" x14ac:dyDescent="0.25">
      <c r="A1055">
        <v>1054</v>
      </c>
      <c r="B1055" t="s">
        <v>1946</v>
      </c>
      <c r="C1055">
        <v>1.2999999999999999E-2</v>
      </c>
    </row>
    <row r="1056" spans="1:3" x14ac:dyDescent="0.25">
      <c r="A1056">
        <v>1055</v>
      </c>
      <c r="B1056" t="s">
        <v>1947</v>
      </c>
      <c r="C1056">
        <v>1.2999999999999999E-2</v>
      </c>
    </row>
    <row r="1057" spans="1:3" x14ac:dyDescent="0.25">
      <c r="A1057">
        <v>1056</v>
      </c>
      <c r="B1057" t="s">
        <v>1948</v>
      </c>
      <c r="C1057">
        <v>1.2999999999999999E-2</v>
      </c>
    </row>
    <row r="1058" spans="1:3" x14ac:dyDescent="0.25">
      <c r="A1058">
        <v>1057</v>
      </c>
      <c r="B1058" t="s">
        <v>1949</v>
      </c>
      <c r="C1058">
        <v>1.2999999999999999E-2</v>
      </c>
    </row>
    <row r="1059" spans="1:3" x14ac:dyDescent="0.25">
      <c r="A1059">
        <v>1058</v>
      </c>
      <c r="B1059" t="s">
        <v>1950</v>
      </c>
      <c r="C1059">
        <v>1.2999999999999999E-2</v>
      </c>
    </row>
    <row r="1060" spans="1:3" x14ac:dyDescent="0.25">
      <c r="A1060">
        <v>1059</v>
      </c>
      <c r="B1060" t="s">
        <v>1951</v>
      </c>
      <c r="C1060">
        <v>1.2999999999999999E-2</v>
      </c>
    </row>
    <row r="1061" spans="1:3" x14ac:dyDescent="0.25">
      <c r="A1061">
        <v>1060</v>
      </c>
      <c r="B1061" t="s">
        <v>1952</v>
      </c>
      <c r="C1061">
        <v>1.2999999999999999E-2</v>
      </c>
    </row>
    <row r="1062" spans="1:3" x14ac:dyDescent="0.25">
      <c r="A1062">
        <v>1061</v>
      </c>
      <c r="B1062" t="s">
        <v>1953</v>
      </c>
      <c r="C1062">
        <v>1.2999999999999999E-2</v>
      </c>
    </row>
    <row r="1063" spans="1:3" x14ac:dyDescent="0.25">
      <c r="A1063">
        <v>1062</v>
      </c>
      <c r="B1063" t="s">
        <v>1954</v>
      </c>
      <c r="C1063">
        <v>1.2999999999999999E-2</v>
      </c>
    </row>
    <row r="1064" spans="1:3" x14ac:dyDescent="0.25">
      <c r="A1064">
        <v>1063</v>
      </c>
      <c r="B1064" t="s">
        <v>1955</v>
      </c>
      <c r="C1064">
        <v>1.2999999999999999E-2</v>
      </c>
    </row>
    <row r="1065" spans="1:3" x14ac:dyDescent="0.25">
      <c r="A1065">
        <v>1064</v>
      </c>
      <c r="B1065" t="s">
        <v>1956</v>
      </c>
      <c r="C1065">
        <v>1.2999999999999999E-2</v>
      </c>
    </row>
    <row r="1066" spans="1:3" x14ac:dyDescent="0.25">
      <c r="A1066">
        <v>1065</v>
      </c>
      <c r="B1066" t="s">
        <v>1957</v>
      </c>
      <c r="C1066">
        <v>1.2999999999999999E-2</v>
      </c>
    </row>
    <row r="1067" spans="1:3" x14ac:dyDescent="0.25">
      <c r="A1067">
        <v>1066</v>
      </c>
      <c r="B1067" t="s">
        <v>1958</v>
      </c>
      <c r="C1067">
        <v>1.2999999999999999E-2</v>
      </c>
    </row>
    <row r="1068" spans="1:3" x14ac:dyDescent="0.25">
      <c r="A1068">
        <v>1067</v>
      </c>
      <c r="B1068" t="s">
        <v>1959</v>
      </c>
      <c r="C1068">
        <v>1.2999999999999999E-2</v>
      </c>
    </row>
    <row r="1069" spans="1:3" x14ac:dyDescent="0.25">
      <c r="A1069">
        <v>1068</v>
      </c>
      <c r="B1069" t="s">
        <v>1960</v>
      </c>
      <c r="C1069">
        <v>1.2999999999999999E-2</v>
      </c>
    </row>
    <row r="1070" spans="1:3" x14ac:dyDescent="0.25">
      <c r="A1070">
        <v>1069</v>
      </c>
      <c r="B1070" t="s">
        <v>1961</v>
      </c>
      <c r="C1070">
        <v>1.2999999999999999E-2</v>
      </c>
    </row>
    <row r="1071" spans="1:3" x14ac:dyDescent="0.25">
      <c r="A1071">
        <v>1070</v>
      </c>
      <c r="B1071" t="s">
        <v>1962</v>
      </c>
      <c r="C1071">
        <v>1.2999999999999999E-2</v>
      </c>
    </row>
    <row r="1072" spans="1:3" x14ac:dyDescent="0.25">
      <c r="A1072">
        <v>1071</v>
      </c>
      <c r="B1072" t="s">
        <v>1963</v>
      </c>
      <c r="C1072">
        <v>1.2999999999999999E-2</v>
      </c>
    </row>
    <row r="1073" spans="1:3" x14ac:dyDescent="0.25">
      <c r="A1073">
        <v>1072</v>
      </c>
      <c r="B1073" t="s">
        <v>1964</v>
      </c>
      <c r="C1073">
        <v>1.2999999999999999E-2</v>
      </c>
    </row>
    <row r="1074" spans="1:3" x14ac:dyDescent="0.25">
      <c r="A1074">
        <v>1073</v>
      </c>
      <c r="B1074" t="s">
        <v>1965</v>
      </c>
      <c r="C1074">
        <v>1.2999999999999999E-2</v>
      </c>
    </row>
    <row r="1075" spans="1:3" x14ac:dyDescent="0.25">
      <c r="A1075">
        <v>1074</v>
      </c>
      <c r="B1075" t="s">
        <v>1966</v>
      </c>
      <c r="C1075">
        <v>1.2999999999999999E-2</v>
      </c>
    </row>
    <row r="1076" spans="1:3" x14ac:dyDescent="0.25">
      <c r="A1076">
        <v>1075</v>
      </c>
      <c r="B1076" t="s">
        <v>1967</v>
      </c>
      <c r="C1076">
        <v>1.2999999999999999E-2</v>
      </c>
    </row>
    <row r="1077" spans="1:3" x14ac:dyDescent="0.25">
      <c r="A1077">
        <v>1076</v>
      </c>
      <c r="B1077" t="s">
        <v>1968</v>
      </c>
      <c r="C1077">
        <v>1.2999999999999999E-2</v>
      </c>
    </row>
    <row r="1078" spans="1:3" x14ac:dyDescent="0.25">
      <c r="A1078">
        <v>1077</v>
      </c>
      <c r="B1078" t="s">
        <v>1969</v>
      </c>
      <c r="C1078">
        <v>1.2999999999999999E-2</v>
      </c>
    </row>
    <row r="1079" spans="1:3" x14ac:dyDescent="0.25">
      <c r="A1079">
        <v>1078</v>
      </c>
      <c r="B1079" t="s">
        <v>1970</v>
      </c>
      <c r="C1079">
        <v>1.2999999999999999E-2</v>
      </c>
    </row>
    <row r="1080" spans="1:3" x14ac:dyDescent="0.25">
      <c r="A1080">
        <v>1079</v>
      </c>
      <c r="B1080" t="s">
        <v>1971</v>
      </c>
      <c r="C1080">
        <v>1.2999999999999999E-2</v>
      </c>
    </row>
    <row r="1081" spans="1:3" x14ac:dyDescent="0.25">
      <c r="A1081">
        <v>1080</v>
      </c>
      <c r="B1081" t="s">
        <v>1972</v>
      </c>
      <c r="C1081">
        <v>1.2999999999999999E-2</v>
      </c>
    </row>
    <row r="1082" spans="1:3" x14ac:dyDescent="0.25">
      <c r="A1082">
        <v>1081</v>
      </c>
      <c r="B1082" t="s">
        <v>1973</v>
      </c>
      <c r="C1082">
        <v>1.2999999999999999E-2</v>
      </c>
    </row>
    <row r="1083" spans="1:3" x14ac:dyDescent="0.25">
      <c r="A1083">
        <v>1082</v>
      </c>
      <c r="B1083" t="s">
        <v>1974</v>
      </c>
      <c r="C1083">
        <v>1.2999999999999999E-2</v>
      </c>
    </row>
    <row r="1084" spans="1:3" x14ac:dyDescent="0.25">
      <c r="A1084">
        <v>1083</v>
      </c>
      <c r="B1084" t="s">
        <v>1975</v>
      </c>
      <c r="C1084">
        <v>1.2999999999999999E-2</v>
      </c>
    </row>
    <row r="1085" spans="1:3" x14ac:dyDescent="0.25">
      <c r="A1085">
        <v>1084</v>
      </c>
      <c r="B1085" t="s">
        <v>1976</v>
      </c>
      <c r="C1085">
        <v>1.2999999999999999E-2</v>
      </c>
    </row>
    <row r="1086" spans="1:3" x14ac:dyDescent="0.25">
      <c r="A1086">
        <v>1085</v>
      </c>
      <c r="B1086" t="s">
        <v>1977</v>
      </c>
      <c r="C1086">
        <v>1.2999999999999999E-2</v>
      </c>
    </row>
    <row r="1087" spans="1:3" x14ac:dyDescent="0.25">
      <c r="A1087">
        <v>1086</v>
      </c>
      <c r="B1087" t="s">
        <v>1978</v>
      </c>
      <c r="C1087">
        <v>1.2999999999999999E-2</v>
      </c>
    </row>
    <row r="1088" spans="1:3" x14ac:dyDescent="0.25">
      <c r="A1088">
        <v>1087</v>
      </c>
      <c r="B1088" t="s">
        <v>1979</v>
      </c>
      <c r="C1088">
        <v>1.2999999999999999E-2</v>
      </c>
    </row>
    <row r="1089" spans="1:3" x14ac:dyDescent="0.25">
      <c r="A1089">
        <v>1088</v>
      </c>
      <c r="B1089" t="s">
        <v>1980</v>
      </c>
      <c r="C1089">
        <v>1.2999999999999999E-2</v>
      </c>
    </row>
    <row r="1090" spans="1:3" x14ac:dyDescent="0.25">
      <c r="A1090">
        <v>1089</v>
      </c>
      <c r="B1090" t="s">
        <v>1981</v>
      </c>
      <c r="C1090">
        <v>1.2999999999999999E-2</v>
      </c>
    </row>
    <row r="1091" spans="1:3" x14ac:dyDescent="0.25">
      <c r="A1091">
        <v>1090</v>
      </c>
      <c r="B1091" t="s">
        <v>1982</v>
      </c>
      <c r="C1091">
        <v>1.2999999999999999E-2</v>
      </c>
    </row>
    <row r="1092" spans="1:3" x14ac:dyDescent="0.25">
      <c r="A1092">
        <v>1091</v>
      </c>
      <c r="B1092" t="s">
        <v>1983</v>
      </c>
      <c r="C1092">
        <v>1.2999999999999999E-2</v>
      </c>
    </row>
    <row r="1093" spans="1:3" x14ac:dyDescent="0.25">
      <c r="A1093">
        <v>1092</v>
      </c>
      <c r="B1093" t="s">
        <v>1984</v>
      </c>
      <c r="C1093">
        <v>1.2999999999999999E-2</v>
      </c>
    </row>
    <row r="1094" spans="1:3" x14ac:dyDescent="0.25">
      <c r="A1094">
        <v>1093</v>
      </c>
      <c r="B1094" t="s">
        <v>1985</v>
      </c>
      <c r="C1094">
        <v>1.2999999999999999E-2</v>
      </c>
    </row>
    <row r="1095" spans="1:3" x14ac:dyDescent="0.25">
      <c r="A1095">
        <v>1094</v>
      </c>
      <c r="B1095" t="s">
        <v>1986</v>
      </c>
      <c r="C1095">
        <v>1.2999999999999999E-2</v>
      </c>
    </row>
    <row r="1096" spans="1:3" x14ac:dyDescent="0.25">
      <c r="A1096">
        <v>1095</v>
      </c>
      <c r="B1096" t="s">
        <v>1987</v>
      </c>
      <c r="C1096">
        <v>1.2999999999999999E-2</v>
      </c>
    </row>
    <row r="1097" spans="1:3" x14ac:dyDescent="0.25">
      <c r="A1097">
        <v>1096</v>
      </c>
      <c r="B1097" t="s">
        <v>1988</v>
      </c>
      <c r="C1097">
        <v>1.2999999999999999E-2</v>
      </c>
    </row>
    <row r="1098" spans="1:3" x14ac:dyDescent="0.25">
      <c r="A1098">
        <v>1097</v>
      </c>
      <c r="B1098" t="s">
        <v>1989</v>
      </c>
      <c r="C1098">
        <v>1.2E-2</v>
      </c>
    </row>
    <row r="1099" spans="1:3" x14ac:dyDescent="0.25">
      <c r="A1099">
        <v>1098</v>
      </c>
      <c r="B1099" t="s">
        <v>1990</v>
      </c>
      <c r="C1099">
        <v>1.2E-2</v>
      </c>
    </row>
    <row r="1100" spans="1:3" x14ac:dyDescent="0.25">
      <c r="A1100">
        <v>1099</v>
      </c>
      <c r="B1100" t="s">
        <v>1991</v>
      </c>
      <c r="C1100">
        <v>1.2E-2</v>
      </c>
    </row>
    <row r="1101" spans="1:3" x14ac:dyDescent="0.25">
      <c r="A1101">
        <v>1100</v>
      </c>
      <c r="B1101" t="s">
        <v>1992</v>
      </c>
      <c r="C1101">
        <v>1.2E-2</v>
      </c>
    </row>
    <row r="1102" spans="1:3" x14ac:dyDescent="0.25">
      <c r="A1102">
        <v>1101</v>
      </c>
      <c r="B1102" t="s">
        <v>1993</v>
      </c>
      <c r="C1102">
        <v>1.2E-2</v>
      </c>
    </row>
    <row r="1103" spans="1:3" x14ac:dyDescent="0.25">
      <c r="A1103">
        <v>1102</v>
      </c>
      <c r="B1103" t="s">
        <v>1994</v>
      </c>
      <c r="C1103">
        <v>1.2E-2</v>
      </c>
    </row>
    <row r="1104" spans="1:3" x14ac:dyDescent="0.25">
      <c r="A1104">
        <v>1103</v>
      </c>
      <c r="B1104" t="s">
        <v>1995</v>
      </c>
      <c r="C1104">
        <v>1.2E-2</v>
      </c>
    </row>
    <row r="1105" spans="1:3" x14ac:dyDescent="0.25">
      <c r="A1105">
        <v>1104</v>
      </c>
      <c r="B1105" t="s">
        <v>1996</v>
      </c>
      <c r="C1105">
        <v>1.2E-2</v>
      </c>
    </row>
    <row r="1106" spans="1:3" x14ac:dyDescent="0.25">
      <c r="A1106">
        <v>1105</v>
      </c>
      <c r="B1106" t="s">
        <v>1997</v>
      </c>
      <c r="C1106">
        <v>1.2E-2</v>
      </c>
    </row>
    <row r="1107" spans="1:3" x14ac:dyDescent="0.25">
      <c r="A1107">
        <v>1106</v>
      </c>
      <c r="B1107" t="s">
        <v>1998</v>
      </c>
      <c r="C1107">
        <v>1.2E-2</v>
      </c>
    </row>
    <row r="1108" spans="1:3" x14ac:dyDescent="0.25">
      <c r="A1108">
        <v>1107</v>
      </c>
      <c r="B1108" t="s">
        <v>1999</v>
      </c>
      <c r="C1108">
        <v>1.2E-2</v>
      </c>
    </row>
    <row r="1109" spans="1:3" x14ac:dyDescent="0.25">
      <c r="A1109">
        <v>1108</v>
      </c>
      <c r="B1109" t="s">
        <v>2000</v>
      </c>
      <c r="C1109">
        <v>1.2E-2</v>
      </c>
    </row>
    <row r="1110" spans="1:3" x14ac:dyDescent="0.25">
      <c r="A1110">
        <v>1109</v>
      </c>
      <c r="B1110" t="s">
        <v>2001</v>
      </c>
      <c r="C1110">
        <v>1.2E-2</v>
      </c>
    </row>
    <row r="1111" spans="1:3" x14ac:dyDescent="0.25">
      <c r="A1111">
        <v>1110</v>
      </c>
      <c r="B1111" t="s">
        <v>2002</v>
      </c>
      <c r="C1111">
        <v>1.2E-2</v>
      </c>
    </row>
    <row r="1112" spans="1:3" x14ac:dyDescent="0.25">
      <c r="A1112">
        <v>1111</v>
      </c>
      <c r="B1112" t="s">
        <v>2003</v>
      </c>
      <c r="C1112">
        <v>1.2E-2</v>
      </c>
    </row>
    <row r="1113" spans="1:3" x14ac:dyDescent="0.25">
      <c r="A1113">
        <v>1112</v>
      </c>
      <c r="B1113" t="s">
        <v>2004</v>
      </c>
      <c r="C1113">
        <v>1.2E-2</v>
      </c>
    </row>
    <row r="1114" spans="1:3" x14ac:dyDescent="0.25">
      <c r="A1114">
        <v>1113</v>
      </c>
      <c r="B1114" t="s">
        <v>2005</v>
      </c>
      <c r="C1114">
        <v>1.2E-2</v>
      </c>
    </row>
    <row r="1115" spans="1:3" x14ac:dyDescent="0.25">
      <c r="A1115">
        <v>1114</v>
      </c>
      <c r="B1115" t="s">
        <v>2006</v>
      </c>
      <c r="C1115">
        <v>1.2E-2</v>
      </c>
    </row>
    <row r="1116" spans="1:3" x14ac:dyDescent="0.25">
      <c r="A1116">
        <v>1115</v>
      </c>
      <c r="B1116" t="s">
        <v>2007</v>
      </c>
      <c r="C1116">
        <v>1.2E-2</v>
      </c>
    </row>
    <row r="1117" spans="1:3" x14ac:dyDescent="0.25">
      <c r="A1117">
        <v>1116</v>
      </c>
      <c r="B1117" t="s">
        <v>2008</v>
      </c>
      <c r="C1117">
        <v>1.2E-2</v>
      </c>
    </row>
    <row r="1118" spans="1:3" x14ac:dyDescent="0.25">
      <c r="A1118">
        <v>1117</v>
      </c>
      <c r="B1118" t="s">
        <v>2009</v>
      </c>
      <c r="C1118">
        <v>1.2E-2</v>
      </c>
    </row>
    <row r="1119" spans="1:3" x14ac:dyDescent="0.25">
      <c r="A1119">
        <v>1118</v>
      </c>
      <c r="B1119" t="s">
        <v>2010</v>
      </c>
      <c r="C1119">
        <v>1.2E-2</v>
      </c>
    </row>
    <row r="1120" spans="1:3" x14ac:dyDescent="0.25">
      <c r="A1120">
        <v>1119</v>
      </c>
      <c r="B1120" t="s">
        <v>2011</v>
      </c>
      <c r="C1120">
        <v>1.2E-2</v>
      </c>
    </row>
    <row r="1121" spans="1:3" x14ac:dyDescent="0.25">
      <c r="A1121">
        <v>1120</v>
      </c>
      <c r="B1121" t="s">
        <v>2012</v>
      </c>
      <c r="C1121">
        <v>1.2E-2</v>
      </c>
    </row>
    <row r="1122" spans="1:3" x14ac:dyDescent="0.25">
      <c r="A1122">
        <v>1121</v>
      </c>
      <c r="B1122" t="s">
        <v>2013</v>
      </c>
      <c r="C1122">
        <v>1.2E-2</v>
      </c>
    </row>
    <row r="1123" spans="1:3" x14ac:dyDescent="0.25">
      <c r="A1123">
        <v>1122</v>
      </c>
      <c r="B1123" t="s">
        <v>2014</v>
      </c>
      <c r="C1123">
        <v>1.2E-2</v>
      </c>
    </row>
    <row r="1124" spans="1:3" x14ac:dyDescent="0.25">
      <c r="A1124">
        <v>1123</v>
      </c>
      <c r="B1124" t="s">
        <v>2015</v>
      </c>
      <c r="C1124">
        <v>1.2E-2</v>
      </c>
    </row>
    <row r="1125" spans="1:3" x14ac:dyDescent="0.25">
      <c r="A1125">
        <v>1124</v>
      </c>
      <c r="B1125" t="s">
        <v>2016</v>
      </c>
      <c r="C1125">
        <v>1.2E-2</v>
      </c>
    </row>
    <row r="1126" spans="1:3" x14ac:dyDescent="0.25">
      <c r="A1126">
        <v>1125</v>
      </c>
      <c r="B1126" t="s">
        <v>2017</v>
      </c>
      <c r="C1126">
        <v>1.2E-2</v>
      </c>
    </row>
    <row r="1127" spans="1:3" x14ac:dyDescent="0.25">
      <c r="A1127">
        <v>1126</v>
      </c>
      <c r="B1127" t="s">
        <v>2018</v>
      </c>
      <c r="C1127">
        <v>1.2E-2</v>
      </c>
    </row>
    <row r="1128" spans="1:3" x14ac:dyDescent="0.25">
      <c r="A1128">
        <v>1127</v>
      </c>
      <c r="B1128" t="s">
        <v>2019</v>
      </c>
      <c r="C1128">
        <v>1.2E-2</v>
      </c>
    </row>
    <row r="1129" spans="1:3" x14ac:dyDescent="0.25">
      <c r="A1129">
        <v>1128</v>
      </c>
      <c r="B1129" t="s">
        <v>2020</v>
      </c>
      <c r="C1129">
        <v>1.2E-2</v>
      </c>
    </row>
    <row r="1130" spans="1:3" x14ac:dyDescent="0.25">
      <c r="A1130">
        <v>1129</v>
      </c>
      <c r="B1130" t="s">
        <v>2021</v>
      </c>
      <c r="C1130">
        <v>1.2E-2</v>
      </c>
    </row>
    <row r="1131" spans="1:3" x14ac:dyDescent="0.25">
      <c r="A1131">
        <v>1130</v>
      </c>
      <c r="B1131" t="s">
        <v>2022</v>
      </c>
      <c r="C1131">
        <v>1.2E-2</v>
      </c>
    </row>
    <row r="1132" spans="1:3" x14ac:dyDescent="0.25">
      <c r="A1132">
        <v>1131</v>
      </c>
      <c r="B1132" t="s">
        <v>2023</v>
      </c>
      <c r="C1132">
        <v>1.2E-2</v>
      </c>
    </row>
    <row r="1133" spans="1:3" x14ac:dyDescent="0.25">
      <c r="A1133">
        <v>1132</v>
      </c>
      <c r="B1133" t="s">
        <v>2024</v>
      </c>
      <c r="C1133">
        <v>1.2E-2</v>
      </c>
    </row>
    <row r="1134" spans="1:3" x14ac:dyDescent="0.25">
      <c r="A1134">
        <v>1133</v>
      </c>
      <c r="B1134" t="s">
        <v>2025</v>
      </c>
      <c r="C1134">
        <v>1.2E-2</v>
      </c>
    </row>
    <row r="1135" spans="1:3" x14ac:dyDescent="0.25">
      <c r="A1135">
        <v>1134</v>
      </c>
      <c r="B1135" t="s">
        <v>2026</v>
      </c>
      <c r="C1135">
        <v>1.2E-2</v>
      </c>
    </row>
    <row r="1136" spans="1:3" x14ac:dyDescent="0.25">
      <c r="A1136">
        <v>1135</v>
      </c>
      <c r="B1136" t="s">
        <v>2027</v>
      </c>
      <c r="C1136">
        <v>1.0999999999999999E-2</v>
      </c>
    </row>
    <row r="1137" spans="1:3" x14ac:dyDescent="0.25">
      <c r="A1137">
        <v>1136</v>
      </c>
      <c r="B1137" t="s">
        <v>2028</v>
      </c>
      <c r="C1137">
        <v>1.0999999999999999E-2</v>
      </c>
    </row>
    <row r="1138" spans="1:3" x14ac:dyDescent="0.25">
      <c r="A1138">
        <v>1137</v>
      </c>
      <c r="B1138" t="s">
        <v>2029</v>
      </c>
      <c r="C1138">
        <v>1.0999999999999999E-2</v>
      </c>
    </row>
    <row r="1139" spans="1:3" x14ac:dyDescent="0.25">
      <c r="A1139">
        <v>1138</v>
      </c>
      <c r="B1139" t="s">
        <v>2030</v>
      </c>
      <c r="C1139">
        <v>1.0999999999999999E-2</v>
      </c>
    </row>
    <row r="1140" spans="1:3" x14ac:dyDescent="0.25">
      <c r="A1140">
        <v>1139</v>
      </c>
      <c r="B1140" t="s">
        <v>2031</v>
      </c>
      <c r="C1140">
        <v>1.0999999999999999E-2</v>
      </c>
    </row>
    <row r="1141" spans="1:3" x14ac:dyDescent="0.25">
      <c r="A1141">
        <v>1140</v>
      </c>
      <c r="B1141" t="s">
        <v>2032</v>
      </c>
      <c r="C1141">
        <v>1.0999999999999999E-2</v>
      </c>
    </row>
    <row r="1142" spans="1:3" x14ac:dyDescent="0.25">
      <c r="A1142">
        <v>1141</v>
      </c>
      <c r="B1142" t="s">
        <v>2033</v>
      </c>
      <c r="C1142">
        <v>1.0999999999999999E-2</v>
      </c>
    </row>
    <row r="1143" spans="1:3" x14ac:dyDescent="0.25">
      <c r="A1143">
        <v>1142</v>
      </c>
      <c r="B1143" t="s">
        <v>2034</v>
      </c>
      <c r="C1143">
        <v>1.0999999999999999E-2</v>
      </c>
    </row>
    <row r="1144" spans="1:3" x14ac:dyDescent="0.25">
      <c r="A1144">
        <v>1143</v>
      </c>
      <c r="B1144" t="s">
        <v>2035</v>
      </c>
      <c r="C1144">
        <v>1.0999999999999999E-2</v>
      </c>
    </row>
    <row r="1145" spans="1:3" x14ac:dyDescent="0.25">
      <c r="A1145">
        <v>1144</v>
      </c>
      <c r="B1145" t="s">
        <v>2036</v>
      </c>
      <c r="C1145">
        <v>1.0999999999999999E-2</v>
      </c>
    </row>
    <row r="1146" spans="1:3" x14ac:dyDescent="0.25">
      <c r="A1146">
        <v>1145</v>
      </c>
      <c r="B1146" t="s">
        <v>2037</v>
      </c>
      <c r="C1146">
        <v>1.0999999999999999E-2</v>
      </c>
    </row>
    <row r="1147" spans="1:3" x14ac:dyDescent="0.25">
      <c r="A1147">
        <v>1146</v>
      </c>
      <c r="B1147" t="s">
        <v>2038</v>
      </c>
      <c r="C1147">
        <v>1.0999999999999999E-2</v>
      </c>
    </row>
    <row r="1148" spans="1:3" x14ac:dyDescent="0.25">
      <c r="A1148">
        <v>1147</v>
      </c>
      <c r="B1148" t="s">
        <v>2039</v>
      </c>
      <c r="C1148">
        <v>1.0999999999999999E-2</v>
      </c>
    </row>
    <row r="1149" spans="1:3" x14ac:dyDescent="0.25">
      <c r="A1149">
        <v>1148</v>
      </c>
      <c r="B1149" t="s">
        <v>2040</v>
      </c>
      <c r="C1149">
        <v>1.0999999999999999E-2</v>
      </c>
    </row>
    <row r="1150" spans="1:3" x14ac:dyDescent="0.25">
      <c r="A1150">
        <v>1149</v>
      </c>
      <c r="B1150" t="s">
        <v>2041</v>
      </c>
      <c r="C1150">
        <v>1.0999999999999999E-2</v>
      </c>
    </row>
    <row r="1151" spans="1:3" x14ac:dyDescent="0.25">
      <c r="A1151">
        <v>1150</v>
      </c>
      <c r="B1151" t="s">
        <v>2042</v>
      </c>
      <c r="C1151">
        <v>1.0999999999999999E-2</v>
      </c>
    </row>
    <row r="1152" spans="1:3" x14ac:dyDescent="0.25">
      <c r="A1152">
        <v>1151</v>
      </c>
      <c r="B1152" t="s">
        <v>2043</v>
      </c>
      <c r="C1152">
        <v>1.0999999999999999E-2</v>
      </c>
    </row>
    <row r="1153" spans="1:3" x14ac:dyDescent="0.25">
      <c r="A1153">
        <v>1152</v>
      </c>
      <c r="B1153" t="s">
        <v>2044</v>
      </c>
      <c r="C1153">
        <v>1.0999999999999999E-2</v>
      </c>
    </row>
    <row r="1154" spans="1:3" x14ac:dyDescent="0.25">
      <c r="A1154">
        <v>1153</v>
      </c>
      <c r="B1154" t="s">
        <v>2045</v>
      </c>
      <c r="C1154">
        <v>1.0999999999999999E-2</v>
      </c>
    </row>
    <row r="1155" spans="1:3" x14ac:dyDescent="0.25">
      <c r="A1155">
        <v>1154</v>
      </c>
      <c r="B1155" t="s">
        <v>2046</v>
      </c>
      <c r="C1155">
        <v>1.0999999999999999E-2</v>
      </c>
    </row>
    <row r="1156" spans="1:3" x14ac:dyDescent="0.25">
      <c r="A1156">
        <v>1155</v>
      </c>
      <c r="B1156" t="s">
        <v>2047</v>
      </c>
      <c r="C1156">
        <v>1.0999999999999999E-2</v>
      </c>
    </row>
    <row r="1157" spans="1:3" x14ac:dyDescent="0.25">
      <c r="A1157">
        <v>1156</v>
      </c>
      <c r="B1157" t="s">
        <v>2048</v>
      </c>
      <c r="C1157">
        <v>1.0999999999999999E-2</v>
      </c>
    </row>
    <row r="1158" spans="1:3" x14ac:dyDescent="0.25">
      <c r="A1158">
        <v>1157</v>
      </c>
      <c r="B1158" t="s">
        <v>2049</v>
      </c>
      <c r="C1158">
        <v>1.0999999999999999E-2</v>
      </c>
    </row>
    <row r="1159" spans="1:3" x14ac:dyDescent="0.25">
      <c r="A1159">
        <v>1158</v>
      </c>
      <c r="B1159" t="s">
        <v>2050</v>
      </c>
      <c r="C1159">
        <v>1.0999999999999999E-2</v>
      </c>
    </row>
    <row r="1160" spans="1:3" x14ac:dyDescent="0.25">
      <c r="A1160">
        <v>1159</v>
      </c>
      <c r="B1160" t="s">
        <v>2051</v>
      </c>
      <c r="C1160">
        <v>1.0999999999999999E-2</v>
      </c>
    </row>
    <row r="1161" spans="1:3" x14ac:dyDescent="0.25">
      <c r="A1161">
        <v>1160</v>
      </c>
      <c r="B1161" t="s">
        <v>2052</v>
      </c>
      <c r="C1161">
        <v>1.0999999999999999E-2</v>
      </c>
    </row>
    <row r="1162" spans="1:3" x14ac:dyDescent="0.25">
      <c r="A1162">
        <v>1161</v>
      </c>
      <c r="B1162" t="s">
        <v>2053</v>
      </c>
      <c r="C1162">
        <v>1.0999999999999999E-2</v>
      </c>
    </row>
    <row r="1163" spans="1:3" x14ac:dyDescent="0.25">
      <c r="A1163">
        <v>1162</v>
      </c>
      <c r="B1163" t="s">
        <v>2054</v>
      </c>
      <c r="C1163">
        <v>1.0999999999999999E-2</v>
      </c>
    </row>
    <row r="1164" spans="1:3" x14ac:dyDescent="0.25">
      <c r="A1164">
        <v>1163</v>
      </c>
      <c r="B1164" t="s">
        <v>2055</v>
      </c>
      <c r="C1164">
        <v>1.0999999999999999E-2</v>
      </c>
    </row>
    <row r="1165" spans="1:3" x14ac:dyDescent="0.25">
      <c r="A1165">
        <v>1164</v>
      </c>
      <c r="B1165" t="s">
        <v>2056</v>
      </c>
      <c r="C1165">
        <v>1.0999999999999999E-2</v>
      </c>
    </row>
    <row r="1166" spans="1:3" x14ac:dyDescent="0.25">
      <c r="A1166">
        <v>1165</v>
      </c>
      <c r="B1166" t="s">
        <v>2057</v>
      </c>
      <c r="C1166">
        <v>1.0999999999999999E-2</v>
      </c>
    </row>
    <row r="1167" spans="1:3" x14ac:dyDescent="0.25">
      <c r="A1167">
        <v>1166</v>
      </c>
      <c r="B1167" t="s">
        <v>2058</v>
      </c>
      <c r="C1167">
        <v>1.0999999999999999E-2</v>
      </c>
    </row>
    <row r="1168" spans="1:3" x14ac:dyDescent="0.25">
      <c r="A1168">
        <v>1167</v>
      </c>
      <c r="B1168" t="s">
        <v>2059</v>
      </c>
      <c r="C1168">
        <v>1.0999999999999999E-2</v>
      </c>
    </row>
    <row r="1169" spans="1:3" x14ac:dyDescent="0.25">
      <c r="A1169">
        <v>1168</v>
      </c>
      <c r="B1169" t="s">
        <v>2060</v>
      </c>
      <c r="C1169">
        <v>1.0999999999999999E-2</v>
      </c>
    </row>
    <row r="1170" spans="1:3" x14ac:dyDescent="0.25">
      <c r="A1170">
        <v>1169</v>
      </c>
      <c r="B1170" t="s">
        <v>2061</v>
      </c>
      <c r="C1170">
        <v>1.0999999999999999E-2</v>
      </c>
    </row>
    <row r="1171" spans="1:3" x14ac:dyDescent="0.25">
      <c r="A1171">
        <v>1170</v>
      </c>
      <c r="B1171" t="s">
        <v>2062</v>
      </c>
      <c r="C1171">
        <v>1.0999999999999999E-2</v>
      </c>
    </row>
    <row r="1172" spans="1:3" x14ac:dyDescent="0.25">
      <c r="A1172">
        <v>1171</v>
      </c>
      <c r="B1172" t="s">
        <v>2063</v>
      </c>
      <c r="C1172">
        <v>1.0999999999999999E-2</v>
      </c>
    </row>
    <row r="1173" spans="1:3" x14ac:dyDescent="0.25">
      <c r="A1173">
        <v>1172</v>
      </c>
      <c r="B1173" t="s">
        <v>2064</v>
      </c>
      <c r="C1173">
        <v>1.0999999999999999E-2</v>
      </c>
    </row>
    <row r="1174" spans="1:3" x14ac:dyDescent="0.25">
      <c r="A1174">
        <v>1173</v>
      </c>
      <c r="B1174" t="s">
        <v>2065</v>
      </c>
      <c r="C1174">
        <v>1.0999999999999999E-2</v>
      </c>
    </row>
    <row r="1175" spans="1:3" x14ac:dyDescent="0.25">
      <c r="A1175">
        <v>1174</v>
      </c>
      <c r="B1175" t="s">
        <v>2066</v>
      </c>
      <c r="C1175">
        <v>1.0999999999999999E-2</v>
      </c>
    </row>
    <row r="1176" spans="1:3" x14ac:dyDescent="0.25">
      <c r="A1176">
        <v>1175</v>
      </c>
      <c r="B1176" t="s">
        <v>2067</v>
      </c>
      <c r="C1176">
        <v>1.0999999999999999E-2</v>
      </c>
    </row>
    <row r="1177" spans="1:3" x14ac:dyDescent="0.25">
      <c r="A1177">
        <v>1176</v>
      </c>
      <c r="B1177" t="s">
        <v>2068</v>
      </c>
      <c r="C1177">
        <v>1.0999999999999999E-2</v>
      </c>
    </row>
    <row r="1178" spans="1:3" x14ac:dyDescent="0.25">
      <c r="A1178">
        <v>1177</v>
      </c>
      <c r="B1178" t="s">
        <v>2069</v>
      </c>
      <c r="C1178">
        <v>0.01</v>
      </c>
    </row>
    <row r="1179" spans="1:3" x14ac:dyDescent="0.25">
      <c r="A1179">
        <v>1178</v>
      </c>
      <c r="B1179" t="s">
        <v>2070</v>
      </c>
      <c r="C1179">
        <v>0.01</v>
      </c>
    </row>
    <row r="1180" spans="1:3" x14ac:dyDescent="0.25">
      <c r="A1180">
        <v>1179</v>
      </c>
      <c r="B1180" t="s">
        <v>2071</v>
      </c>
      <c r="C1180">
        <v>0.01</v>
      </c>
    </row>
    <row r="1181" spans="1:3" x14ac:dyDescent="0.25">
      <c r="A1181">
        <v>1180</v>
      </c>
      <c r="B1181" t="s">
        <v>2072</v>
      </c>
      <c r="C1181">
        <v>0.01</v>
      </c>
    </row>
    <row r="1182" spans="1:3" x14ac:dyDescent="0.25">
      <c r="A1182">
        <v>1181</v>
      </c>
      <c r="B1182" t="s">
        <v>2073</v>
      </c>
      <c r="C1182">
        <v>0.01</v>
      </c>
    </row>
    <row r="1183" spans="1:3" x14ac:dyDescent="0.25">
      <c r="A1183">
        <v>1182</v>
      </c>
      <c r="B1183" t="s">
        <v>2074</v>
      </c>
      <c r="C1183">
        <v>0.01</v>
      </c>
    </row>
    <row r="1184" spans="1:3" x14ac:dyDescent="0.25">
      <c r="A1184">
        <v>1183</v>
      </c>
      <c r="B1184" t="s">
        <v>2075</v>
      </c>
      <c r="C1184">
        <v>0.01</v>
      </c>
    </row>
    <row r="1185" spans="1:3" x14ac:dyDescent="0.25">
      <c r="A1185">
        <v>1184</v>
      </c>
      <c r="B1185" t="s">
        <v>2076</v>
      </c>
      <c r="C1185">
        <v>0.01</v>
      </c>
    </row>
    <row r="1186" spans="1:3" x14ac:dyDescent="0.25">
      <c r="A1186">
        <v>1185</v>
      </c>
      <c r="B1186" t="s">
        <v>2077</v>
      </c>
      <c r="C1186">
        <v>0.01</v>
      </c>
    </row>
    <row r="1187" spans="1:3" x14ac:dyDescent="0.25">
      <c r="A1187">
        <v>1186</v>
      </c>
      <c r="B1187" t="s">
        <v>2078</v>
      </c>
      <c r="C1187">
        <v>0.01</v>
      </c>
    </row>
    <row r="1188" spans="1:3" x14ac:dyDescent="0.25">
      <c r="A1188">
        <v>1187</v>
      </c>
      <c r="B1188" t="s">
        <v>2079</v>
      </c>
      <c r="C1188">
        <v>0.01</v>
      </c>
    </row>
    <row r="1189" spans="1:3" x14ac:dyDescent="0.25">
      <c r="A1189">
        <v>1188</v>
      </c>
      <c r="B1189" t="s">
        <v>2080</v>
      </c>
      <c r="C1189">
        <v>0.01</v>
      </c>
    </row>
    <row r="1190" spans="1:3" x14ac:dyDescent="0.25">
      <c r="A1190">
        <v>1189</v>
      </c>
      <c r="B1190" t="s">
        <v>2081</v>
      </c>
      <c r="C1190">
        <v>0.01</v>
      </c>
    </row>
    <row r="1191" spans="1:3" x14ac:dyDescent="0.25">
      <c r="A1191">
        <v>1190</v>
      </c>
      <c r="B1191" t="s">
        <v>2082</v>
      </c>
      <c r="C1191">
        <v>0.01</v>
      </c>
    </row>
    <row r="1192" spans="1:3" x14ac:dyDescent="0.25">
      <c r="A1192">
        <v>1191</v>
      </c>
      <c r="B1192" t="s">
        <v>2083</v>
      </c>
      <c r="C1192">
        <v>0.01</v>
      </c>
    </row>
    <row r="1193" spans="1:3" x14ac:dyDescent="0.25">
      <c r="A1193">
        <v>1192</v>
      </c>
      <c r="B1193" t="s">
        <v>2084</v>
      </c>
      <c r="C1193">
        <v>0.01</v>
      </c>
    </row>
    <row r="1194" spans="1:3" x14ac:dyDescent="0.25">
      <c r="A1194">
        <v>1193</v>
      </c>
      <c r="B1194" t="s">
        <v>2085</v>
      </c>
      <c r="C1194">
        <v>0.01</v>
      </c>
    </row>
    <row r="1195" spans="1:3" x14ac:dyDescent="0.25">
      <c r="A1195">
        <v>1194</v>
      </c>
      <c r="B1195" t="s">
        <v>2086</v>
      </c>
      <c r="C1195">
        <v>0.01</v>
      </c>
    </row>
    <row r="1196" spans="1:3" x14ac:dyDescent="0.25">
      <c r="A1196">
        <v>1195</v>
      </c>
      <c r="B1196" t="s">
        <v>2087</v>
      </c>
      <c r="C1196">
        <v>0.01</v>
      </c>
    </row>
    <row r="1197" spans="1:3" x14ac:dyDescent="0.25">
      <c r="A1197">
        <v>1196</v>
      </c>
      <c r="B1197" t="s">
        <v>2088</v>
      </c>
      <c r="C1197">
        <v>0.01</v>
      </c>
    </row>
    <row r="1198" spans="1:3" x14ac:dyDescent="0.25">
      <c r="A1198">
        <v>1197</v>
      </c>
      <c r="B1198" t="s">
        <v>2089</v>
      </c>
      <c r="C1198">
        <v>0.01</v>
      </c>
    </row>
    <row r="1199" spans="1:3" x14ac:dyDescent="0.25">
      <c r="A1199">
        <v>1198</v>
      </c>
      <c r="B1199" t="s">
        <v>2090</v>
      </c>
      <c r="C1199">
        <v>0.01</v>
      </c>
    </row>
    <row r="1200" spans="1:3" x14ac:dyDescent="0.25">
      <c r="A1200">
        <v>1199</v>
      </c>
      <c r="B1200" t="s">
        <v>2091</v>
      </c>
      <c r="C1200">
        <v>0.01</v>
      </c>
    </row>
    <row r="1201" spans="1:3" x14ac:dyDescent="0.25">
      <c r="A1201">
        <v>1200</v>
      </c>
      <c r="B1201" t="s">
        <v>2092</v>
      </c>
      <c r="C1201">
        <v>0.01</v>
      </c>
    </row>
    <row r="1202" spans="1:3" x14ac:dyDescent="0.25">
      <c r="A1202">
        <v>1201</v>
      </c>
      <c r="B1202" t="s">
        <v>2093</v>
      </c>
      <c r="C1202">
        <v>0.01</v>
      </c>
    </row>
    <row r="1203" spans="1:3" x14ac:dyDescent="0.25">
      <c r="A1203">
        <v>1202</v>
      </c>
      <c r="B1203" t="s">
        <v>2094</v>
      </c>
      <c r="C1203">
        <v>0.01</v>
      </c>
    </row>
    <row r="1204" spans="1:3" x14ac:dyDescent="0.25">
      <c r="A1204">
        <v>1203</v>
      </c>
      <c r="B1204" t="s">
        <v>2095</v>
      </c>
      <c r="C1204">
        <v>0.01</v>
      </c>
    </row>
    <row r="1205" spans="1:3" x14ac:dyDescent="0.25">
      <c r="A1205">
        <v>1204</v>
      </c>
      <c r="B1205" t="s">
        <v>2096</v>
      </c>
      <c r="C1205">
        <v>0.01</v>
      </c>
    </row>
    <row r="1206" spans="1:3" x14ac:dyDescent="0.25">
      <c r="A1206">
        <v>1205</v>
      </c>
      <c r="B1206" t="s">
        <v>2097</v>
      </c>
      <c r="C1206">
        <v>0.01</v>
      </c>
    </row>
    <row r="1207" spans="1:3" x14ac:dyDescent="0.25">
      <c r="A1207">
        <v>1206</v>
      </c>
      <c r="B1207" t="s">
        <v>2098</v>
      </c>
      <c r="C1207">
        <v>0.01</v>
      </c>
    </row>
    <row r="1208" spans="1:3" x14ac:dyDescent="0.25">
      <c r="A1208">
        <v>1207</v>
      </c>
      <c r="B1208" t="s">
        <v>2099</v>
      </c>
      <c r="C1208">
        <v>0.01</v>
      </c>
    </row>
    <row r="1209" spans="1:3" x14ac:dyDescent="0.25">
      <c r="A1209">
        <v>1208</v>
      </c>
      <c r="B1209" t="s">
        <v>2100</v>
      </c>
      <c r="C1209">
        <v>0.01</v>
      </c>
    </row>
    <row r="1210" spans="1:3" x14ac:dyDescent="0.25">
      <c r="A1210">
        <v>1209</v>
      </c>
      <c r="B1210" t="s">
        <v>2101</v>
      </c>
      <c r="C1210">
        <v>0.01</v>
      </c>
    </row>
    <row r="1211" spans="1:3" x14ac:dyDescent="0.25">
      <c r="A1211">
        <v>1210</v>
      </c>
      <c r="B1211" t="s">
        <v>2102</v>
      </c>
      <c r="C1211">
        <v>0.01</v>
      </c>
    </row>
    <row r="1212" spans="1:3" x14ac:dyDescent="0.25">
      <c r="A1212">
        <v>1211</v>
      </c>
      <c r="B1212" t="s">
        <v>2103</v>
      </c>
      <c r="C1212">
        <v>0.01</v>
      </c>
    </row>
    <row r="1213" spans="1:3" x14ac:dyDescent="0.25">
      <c r="A1213">
        <v>1212</v>
      </c>
      <c r="B1213" t="s">
        <v>2104</v>
      </c>
      <c r="C1213">
        <v>0.01</v>
      </c>
    </row>
    <row r="1214" spans="1:3" x14ac:dyDescent="0.25">
      <c r="A1214">
        <v>1213</v>
      </c>
      <c r="B1214" t="s">
        <v>2105</v>
      </c>
      <c r="C1214">
        <v>0.01</v>
      </c>
    </row>
    <row r="1215" spans="1:3" x14ac:dyDescent="0.25">
      <c r="A1215">
        <v>1214</v>
      </c>
      <c r="B1215" t="s">
        <v>2106</v>
      </c>
      <c r="C1215">
        <v>0.01</v>
      </c>
    </row>
    <row r="1216" spans="1:3" x14ac:dyDescent="0.25">
      <c r="A1216">
        <v>1215</v>
      </c>
      <c r="B1216" t="s">
        <v>2107</v>
      </c>
      <c r="C1216">
        <v>0.01</v>
      </c>
    </row>
    <row r="1217" spans="1:3" x14ac:dyDescent="0.25">
      <c r="A1217">
        <v>1216</v>
      </c>
      <c r="B1217" t="s">
        <v>2108</v>
      </c>
      <c r="C1217">
        <v>0.01</v>
      </c>
    </row>
    <row r="1218" spans="1:3" x14ac:dyDescent="0.25">
      <c r="A1218">
        <v>1217</v>
      </c>
      <c r="B1218" t="s">
        <v>2109</v>
      </c>
      <c r="C1218">
        <v>0.01</v>
      </c>
    </row>
    <row r="1219" spans="1:3" x14ac:dyDescent="0.25">
      <c r="A1219">
        <v>1218</v>
      </c>
      <c r="B1219" t="s">
        <v>2110</v>
      </c>
      <c r="C1219">
        <v>0.01</v>
      </c>
    </row>
    <row r="1220" spans="1:3" x14ac:dyDescent="0.25">
      <c r="A1220">
        <v>1219</v>
      </c>
      <c r="B1220" t="s">
        <v>2111</v>
      </c>
      <c r="C1220">
        <v>0.01</v>
      </c>
    </row>
    <row r="1221" spans="1:3" x14ac:dyDescent="0.25">
      <c r="A1221">
        <v>1220</v>
      </c>
      <c r="B1221" t="s">
        <v>2112</v>
      </c>
      <c r="C1221">
        <v>0.01</v>
      </c>
    </row>
    <row r="1222" spans="1:3" x14ac:dyDescent="0.25">
      <c r="A1222">
        <v>1221</v>
      </c>
      <c r="B1222" t="s">
        <v>2113</v>
      </c>
      <c r="C1222">
        <v>0.01</v>
      </c>
    </row>
    <row r="1223" spans="1:3" x14ac:dyDescent="0.25">
      <c r="A1223">
        <v>1222</v>
      </c>
      <c r="B1223" t="s">
        <v>2114</v>
      </c>
      <c r="C1223">
        <v>0.01</v>
      </c>
    </row>
    <row r="1224" spans="1:3" x14ac:dyDescent="0.25">
      <c r="A1224">
        <v>1223</v>
      </c>
      <c r="B1224" t="s">
        <v>2115</v>
      </c>
      <c r="C1224">
        <v>0.01</v>
      </c>
    </row>
    <row r="1225" spans="1:3" x14ac:dyDescent="0.25">
      <c r="A1225">
        <v>1224</v>
      </c>
      <c r="B1225" t="s">
        <v>2116</v>
      </c>
      <c r="C1225">
        <v>0.01</v>
      </c>
    </row>
    <row r="1226" spans="1:3" x14ac:dyDescent="0.25">
      <c r="A1226">
        <v>1225</v>
      </c>
      <c r="B1226" t="s">
        <v>2117</v>
      </c>
      <c r="C1226">
        <v>0.01</v>
      </c>
    </row>
    <row r="1227" spans="1:3" x14ac:dyDescent="0.25">
      <c r="A1227">
        <v>1226</v>
      </c>
      <c r="B1227" t="s">
        <v>2118</v>
      </c>
      <c r="C1227">
        <v>0.01</v>
      </c>
    </row>
    <row r="1228" spans="1:3" x14ac:dyDescent="0.25">
      <c r="A1228">
        <v>1227</v>
      </c>
      <c r="B1228" t="s">
        <v>2119</v>
      </c>
      <c r="C1228">
        <v>0.01</v>
      </c>
    </row>
    <row r="1229" spans="1:3" x14ac:dyDescent="0.25">
      <c r="A1229">
        <v>1228</v>
      </c>
      <c r="B1229" t="s">
        <v>2120</v>
      </c>
      <c r="C1229">
        <v>0.01</v>
      </c>
    </row>
    <row r="1230" spans="1:3" x14ac:dyDescent="0.25">
      <c r="A1230">
        <v>1229</v>
      </c>
      <c r="B1230" t="s">
        <v>2121</v>
      </c>
      <c r="C1230">
        <v>0.01</v>
      </c>
    </row>
    <row r="1231" spans="1:3" x14ac:dyDescent="0.25">
      <c r="A1231">
        <v>1230</v>
      </c>
      <c r="B1231" t="s">
        <v>2122</v>
      </c>
      <c r="C1231">
        <v>0.01</v>
      </c>
    </row>
    <row r="1232" spans="1:3" x14ac:dyDescent="0.25">
      <c r="A1232">
        <v>1231</v>
      </c>
      <c r="B1232" t="s">
        <v>2123</v>
      </c>
      <c r="C1232">
        <v>0.01</v>
      </c>
    </row>
    <row r="1233" spans="1:3" x14ac:dyDescent="0.25">
      <c r="A1233">
        <v>1232</v>
      </c>
      <c r="B1233" t="s">
        <v>2124</v>
      </c>
      <c r="C1233">
        <v>8.9999999999999993E-3</v>
      </c>
    </row>
    <row r="1234" spans="1:3" x14ac:dyDescent="0.25">
      <c r="A1234">
        <v>1233</v>
      </c>
      <c r="B1234" t="s">
        <v>2125</v>
      </c>
      <c r="C1234">
        <v>8.9999999999999993E-3</v>
      </c>
    </row>
    <row r="1235" spans="1:3" x14ac:dyDescent="0.25">
      <c r="A1235">
        <v>1234</v>
      </c>
      <c r="B1235" t="s">
        <v>2126</v>
      </c>
      <c r="C1235">
        <v>8.9999999999999993E-3</v>
      </c>
    </row>
    <row r="1236" spans="1:3" x14ac:dyDescent="0.25">
      <c r="A1236">
        <v>1235</v>
      </c>
      <c r="B1236" t="s">
        <v>2127</v>
      </c>
      <c r="C1236">
        <v>8.9999999999999993E-3</v>
      </c>
    </row>
    <row r="1237" spans="1:3" x14ac:dyDescent="0.25">
      <c r="A1237">
        <v>1236</v>
      </c>
      <c r="B1237" t="s">
        <v>2128</v>
      </c>
      <c r="C1237">
        <v>8.9999999999999993E-3</v>
      </c>
    </row>
    <row r="1238" spans="1:3" x14ac:dyDescent="0.25">
      <c r="A1238">
        <v>1237</v>
      </c>
      <c r="B1238" t="s">
        <v>2129</v>
      </c>
      <c r="C1238">
        <v>8.9999999999999993E-3</v>
      </c>
    </row>
    <row r="1239" spans="1:3" x14ac:dyDescent="0.25">
      <c r="A1239">
        <v>1238</v>
      </c>
      <c r="B1239" t="s">
        <v>2130</v>
      </c>
      <c r="C1239">
        <v>8.9999999999999993E-3</v>
      </c>
    </row>
    <row r="1240" spans="1:3" x14ac:dyDescent="0.25">
      <c r="A1240">
        <v>1239</v>
      </c>
      <c r="B1240" t="s">
        <v>2131</v>
      </c>
      <c r="C1240">
        <v>8.9999999999999993E-3</v>
      </c>
    </row>
    <row r="1241" spans="1:3" x14ac:dyDescent="0.25">
      <c r="A1241">
        <v>1240</v>
      </c>
      <c r="B1241" t="s">
        <v>2132</v>
      </c>
      <c r="C1241">
        <v>8.9999999999999993E-3</v>
      </c>
    </row>
    <row r="1242" spans="1:3" x14ac:dyDescent="0.25">
      <c r="A1242">
        <v>1241</v>
      </c>
      <c r="B1242" t="s">
        <v>2133</v>
      </c>
      <c r="C1242">
        <v>8.9999999999999993E-3</v>
      </c>
    </row>
    <row r="1243" spans="1:3" x14ac:dyDescent="0.25">
      <c r="A1243">
        <v>1242</v>
      </c>
      <c r="B1243" t="s">
        <v>2134</v>
      </c>
      <c r="C1243">
        <v>8.9999999999999993E-3</v>
      </c>
    </row>
    <row r="1244" spans="1:3" x14ac:dyDescent="0.25">
      <c r="A1244">
        <v>1243</v>
      </c>
      <c r="B1244" t="s">
        <v>2135</v>
      </c>
      <c r="C1244">
        <v>8.9999999999999993E-3</v>
      </c>
    </row>
    <row r="1245" spans="1:3" x14ac:dyDescent="0.25">
      <c r="A1245">
        <v>1244</v>
      </c>
      <c r="B1245" t="s">
        <v>2136</v>
      </c>
      <c r="C1245">
        <v>8.9999999999999993E-3</v>
      </c>
    </row>
    <row r="1246" spans="1:3" x14ac:dyDescent="0.25">
      <c r="A1246">
        <v>1245</v>
      </c>
      <c r="B1246" t="s">
        <v>2137</v>
      </c>
      <c r="C1246">
        <v>8.9999999999999993E-3</v>
      </c>
    </row>
    <row r="1247" spans="1:3" x14ac:dyDescent="0.25">
      <c r="A1247">
        <v>1246</v>
      </c>
      <c r="B1247" t="s">
        <v>2138</v>
      </c>
      <c r="C1247">
        <v>8.9999999999999993E-3</v>
      </c>
    </row>
    <row r="1248" spans="1:3" x14ac:dyDescent="0.25">
      <c r="A1248">
        <v>1247</v>
      </c>
      <c r="B1248" t="s">
        <v>2139</v>
      </c>
      <c r="C1248">
        <v>8.9999999999999993E-3</v>
      </c>
    </row>
    <row r="1249" spans="1:3" x14ac:dyDescent="0.25">
      <c r="A1249">
        <v>1248</v>
      </c>
      <c r="B1249" t="s">
        <v>2140</v>
      </c>
      <c r="C1249">
        <v>8.9999999999999993E-3</v>
      </c>
    </row>
    <row r="1250" spans="1:3" x14ac:dyDescent="0.25">
      <c r="A1250">
        <v>1249</v>
      </c>
      <c r="B1250" t="s">
        <v>2141</v>
      </c>
      <c r="C1250">
        <v>8.9999999999999993E-3</v>
      </c>
    </row>
    <row r="1251" spans="1:3" x14ac:dyDescent="0.25">
      <c r="A1251">
        <v>1250</v>
      </c>
      <c r="B1251" t="s">
        <v>2142</v>
      </c>
      <c r="C1251">
        <v>8.9999999999999993E-3</v>
      </c>
    </row>
    <row r="1252" spans="1:3" x14ac:dyDescent="0.25">
      <c r="A1252">
        <v>1251</v>
      </c>
      <c r="B1252" t="s">
        <v>2143</v>
      </c>
      <c r="C1252">
        <v>8.9999999999999993E-3</v>
      </c>
    </row>
    <row r="1253" spans="1:3" x14ac:dyDescent="0.25">
      <c r="A1253">
        <v>1252</v>
      </c>
      <c r="B1253" t="s">
        <v>2144</v>
      </c>
      <c r="C1253">
        <v>8.9999999999999993E-3</v>
      </c>
    </row>
    <row r="1254" spans="1:3" x14ac:dyDescent="0.25">
      <c r="A1254">
        <v>1253</v>
      </c>
      <c r="B1254" t="s">
        <v>2145</v>
      </c>
      <c r="C1254">
        <v>8.9999999999999993E-3</v>
      </c>
    </row>
    <row r="1255" spans="1:3" x14ac:dyDescent="0.25">
      <c r="A1255">
        <v>1254</v>
      </c>
      <c r="B1255" t="s">
        <v>2146</v>
      </c>
      <c r="C1255">
        <v>8.9999999999999993E-3</v>
      </c>
    </row>
    <row r="1256" spans="1:3" x14ac:dyDescent="0.25">
      <c r="A1256">
        <v>1255</v>
      </c>
      <c r="B1256" t="s">
        <v>2147</v>
      </c>
      <c r="C1256">
        <v>8.9999999999999993E-3</v>
      </c>
    </row>
    <row r="1257" spans="1:3" x14ac:dyDescent="0.25">
      <c r="A1257">
        <v>1256</v>
      </c>
      <c r="B1257" t="s">
        <v>2148</v>
      </c>
      <c r="C1257">
        <v>8.9999999999999993E-3</v>
      </c>
    </row>
    <row r="1258" spans="1:3" x14ac:dyDescent="0.25">
      <c r="A1258">
        <v>1257</v>
      </c>
      <c r="B1258" t="s">
        <v>2149</v>
      </c>
      <c r="C1258">
        <v>8.9999999999999993E-3</v>
      </c>
    </row>
    <row r="1259" spans="1:3" x14ac:dyDescent="0.25">
      <c r="A1259">
        <v>1258</v>
      </c>
      <c r="B1259" t="s">
        <v>2150</v>
      </c>
      <c r="C1259">
        <v>8.9999999999999993E-3</v>
      </c>
    </row>
    <row r="1260" spans="1:3" x14ac:dyDescent="0.25">
      <c r="A1260">
        <v>1259</v>
      </c>
      <c r="B1260" t="s">
        <v>2151</v>
      </c>
      <c r="C1260">
        <v>8.9999999999999993E-3</v>
      </c>
    </row>
    <row r="1261" spans="1:3" x14ac:dyDescent="0.25">
      <c r="A1261">
        <v>1260</v>
      </c>
      <c r="B1261" t="s">
        <v>2152</v>
      </c>
      <c r="C1261">
        <v>8.9999999999999993E-3</v>
      </c>
    </row>
    <row r="1262" spans="1:3" x14ac:dyDescent="0.25">
      <c r="A1262">
        <v>1261</v>
      </c>
      <c r="B1262" t="s">
        <v>2153</v>
      </c>
      <c r="C1262">
        <v>8.9999999999999993E-3</v>
      </c>
    </row>
    <row r="1263" spans="1:3" x14ac:dyDescent="0.25">
      <c r="A1263">
        <v>1262</v>
      </c>
      <c r="B1263" t="s">
        <v>2154</v>
      </c>
      <c r="C1263">
        <v>8.9999999999999993E-3</v>
      </c>
    </row>
    <row r="1264" spans="1:3" x14ac:dyDescent="0.25">
      <c r="A1264">
        <v>1263</v>
      </c>
      <c r="B1264" t="s">
        <v>2155</v>
      </c>
      <c r="C1264">
        <v>8.9999999999999993E-3</v>
      </c>
    </row>
    <row r="1265" spans="1:3" x14ac:dyDescent="0.25">
      <c r="A1265">
        <v>1264</v>
      </c>
      <c r="B1265" t="s">
        <v>2156</v>
      </c>
      <c r="C1265">
        <v>8.9999999999999993E-3</v>
      </c>
    </row>
    <row r="1266" spans="1:3" x14ac:dyDescent="0.25">
      <c r="A1266">
        <v>1265</v>
      </c>
      <c r="B1266" t="s">
        <v>2157</v>
      </c>
      <c r="C1266">
        <v>8.9999999999999993E-3</v>
      </c>
    </row>
    <row r="1267" spans="1:3" x14ac:dyDescent="0.25">
      <c r="A1267">
        <v>1266</v>
      </c>
      <c r="B1267" t="s">
        <v>2158</v>
      </c>
      <c r="C1267">
        <v>8.9999999999999993E-3</v>
      </c>
    </row>
    <row r="1268" spans="1:3" x14ac:dyDescent="0.25">
      <c r="A1268">
        <v>1267</v>
      </c>
      <c r="B1268" t="s">
        <v>2159</v>
      </c>
      <c r="C1268">
        <v>8.9999999999999993E-3</v>
      </c>
    </row>
    <row r="1269" spans="1:3" x14ac:dyDescent="0.25">
      <c r="A1269">
        <v>1268</v>
      </c>
      <c r="B1269" t="s">
        <v>2160</v>
      </c>
      <c r="C1269">
        <v>8.9999999999999993E-3</v>
      </c>
    </row>
    <row r="1270" spans="1:3" x14ac:dyDescent="0.25">
      <c r="A1270">
        <v>1269</v>
      </c>
      <c r="B1270" t="s">
        <v>2161</v>
      </c>
      <c r="C1270">
        <v>8.9999999999999993E-3</v>
      </c>
    </row>
    <row r="1271" spans="1:3" x14ac:dyDescent="0.25">
      <c r="A1271">
        <v>1270</v>
      </c>
      <c r="B1271" t="s">
        <v>2162</v>
      </c>
      <c r="C1271">
        <v>8.9999999999999993E-3</v>
      </c>
    </row>
    <row r="1272" spans="1:3" x14ac:dyDescent="0.25">
      <c r="A1272">
        <v>1271</v>
      </c>
      <c r="B1272" t="s">
        <v>2163</v>
      </c>
      <c r="C1272">
        <v>8.9999999999999993E-3</v>
      </c>
    </row>
    <row r="1273" spans="1:3" x14ac:dyDescent="0.25">
      <c r="A1273">
        <v>1272</v>
      </c>
      <c r="B1273" t="s">
        <v>2164</v>
      </c>
      <c r="C1273">
        <v>8.9999999999999993E-3</v>
      </c>
    </row>
    <row r="1274" spans="1:3" x14ac:dyDescent="0.25">
      <c r="A1274">
        <v>1273</v>
      </c>
      <c r="B1274" t="s">
        <v>2165</v>
      </c>
      <c r="C1274">
        <v>8.9999999999999993E-3</v>
      </c>
    </row>
    <row r="1275" spans="1:3" x14ac:dyDescent="0.25">
      <c r="A1275">
        <v>1274</v>
      </c>
      <c r="B1275" t="s">
        <v>2166</v>
      </c>
      <c r="C1275">
        <v>8.9999999999999993E-3</v>
      </c>
    </row>
    <row r="1276" spans="1:3" x14ac:dyDescent="0.25">
      <c r="A1276">
        <v>1275</v>
      </c>
      <c r="B1276" t="s">
        <v>2167</v>
      </c>
      <c r="C1276">
        <v>8.9999999999999993E-3</v>
      </c>
    </row>
    <row r="1277" spans="1:3" x14ac:dyDescent="0.25">
      <c r="A1277">
        <v>1276</v>
      </c>
      <c r="B1277" t="s">
        <v>2168</v>
      </c>
      <c r="C1277">
        <v>8.9999999999999993E-3</v>
      </c>
    </row>
    <row r="1278" spans="1:3" x14ac:dyDescent="0.25">
      <c r="A1278">
        <v>1277</v>
      </c>
      <c r="B1278" t="s">
        <v>2169</v>
      </c>
      <c r="C1278">
        <v>8.9999999999999993E-3</v>
      </c>
    </row>
    <row r="1279" spans="1:3" x14ac:dyDescent="0.25">
      <c r="A1279">
        <v>1278</v>
      </c>
      <c r="B1279" t="s">
        <v>2170</v>
      </c>
      <c r="C1279">
        <v>8.9999999999999993E-3</v>
      </c>
    </row>
    <row r="1280" spans="1:3" x14ac:dyDescent="0.25">
      <c r="A1280">
        <v>1279</v>
      </c>
      <c r="B1280" t="s">
        <v>2171</v>
      </c>
      <c r="C1280">
        <v>8.9999999999999993E-3</v>
      </c>
    </row>
    <row r="1281" spans="1:3" x14ac:dyDescent="0.25">
      <c r="A1281">
        <v>1280</v>
      </c>
      <c r="B1281" t="s">
        <v>2172</v>
      </c>
      <c r="C1281">
        <v>8.9999999999999993E-3</v>
      </c>
    </row>
    <row r="1282" spans="1:3" x14ac:dyDescent="0.25">
      <c r="A1282">
        <v>1281</v>
      </c>
      <c r="B1282" t="s">
        <v>2173</v>
      </c>
      <c r="C1282">
        <v>8.9999999999999993E-3</v>
      </c>
    </row>
    <row r="1283" spans="1:3" x14ac:dyDescent="0.25">
      <c r="A1283">
        <v>1282</v>
      </c>
      <c r="B1283" t="s">
        <v>2174</v>
      </c>
      <c r="C1283">
        <v>8.9999999999999993E-3</v>
      </c>
    </row>
    <row r="1284" spans="1:3" x14ac:dyDescent="0.25">
      <c r="A1284">
        <v>1283</v>
      </c>
      <c r="B1284" t="s">
        <v>2175</v>
      </c>
      <c r="C1284">
        <v>8.0000000000000002E-3</v>
      </c>
    </row>
    <row r="1285" spans="1:3" x14ac:dyDescent="0.25">
      <c r="A1285">
        <v>1284</v>
      </c>
      <c r="B1285" t="s">
        <v>2176</v>
      </c>
      <c r="C1285">
        <v>8.0000000000000002E-3</v>
      </c>
    </row>
    <row r="1286" spans="1:3" x14ac:dyDescent="0.25">
      <c r="A1286">
        <v>1285</v>
      </c>
      <c r="B1286" t="s">
        <v>2177</v>
      </c>
      <c r="C1286">
        <v>8.0000000000000002E-3</v>
      </c>
    </row>
    <row r="1287" spans="1:3" x14ac:dyDescent="0.25">
      <c r="A1287">
        <v>1286</v>
      </c>
      <c r="B1287" t="s">
        <v>2178</v>
      </c>
      <c r="C1287">
        <v>8.0000000000000002E-3</v>
      </c>
    </row>
    <row r="1288" spans="1:3" x14ac:dyDescent="0.25">
      <c r="A1288">
        <v>1287</v>
      </c>
      <c r="B1288" t="s">
        <v>2179</v>
      </c>
      <c r="C1288">
        <v>8.0000000000000002E-3</v>
      </c>
    </row>
    <row r="1289" spans="1:3" x14ac:dyDescent="0.25">
      <c r="A1289">
        <v>1288</v>
      </c>
      <c r="B1289" t="s">
        <v>2180</v>
      </c>
      <c r="C1289">
        <v>8.0000000000000002E-3</v>
      </c>
    </row>
    <row r="1290" spans="1:3" x14ac:dyDescent="0.25">
      <c r="A1290">
        <v>1289</v>
      </c>
      <c r="B1290" t="s">
        <v>2181</v>
      </c>
      <c r="C1290">
        <v>8.0000000000000002E-3</v>
      </c>
    </row>
    <row r="1291" spans="1:3" x14ac:dyDescent="0.25">
      <c r="A1291">
        <v>1290</v>
      </c>
      <c r="B1291" t="s">
        <v>2182</v>
      </c>
      <c r="C1291">
        <v>8.0000000000000002E-3</v>
      </c>
    </row>
    <row r="1292" spans="1:3" x14ac:dyDescent="0.25">
      <c r="A1292">
        <v>1291</v>
      </c>
      <c r="B1292" t="s">
        <v>2183</v>
      </c>
      <c r="C1292">
        <v>8.0000000000000002E-3</v>
      </c>
    </row>
    <row r="1293" spans="1:3" x14ac:dyDescent="0.25">
      <c r="A1293">
        <v>1292</v>
      </c>
      <c r="B1293" t="s">
        <v>2184</v>
      </c>
      <c r="C1293">
        <v>8.0000000000000002E-3</v>
      </c>
    </row>
    <row r="1294" spans="1:3" x14ac:dyDescent="0.25">
      <c r="A1294">
        <v>1293</v>
      </c>
      <c r="B1294" t="s">
        <v>2185</v>
      </c>
      <c r="C1294">
        <v>8.0000000000000002E-3</v>
      </c>
    </row>
    <row r="1295" spans="1:3" x14ac:dyDescent="0.25">
      <c r="A1295">
        <v>1294</v>
      </c>
      <c r="B1295" t="s">
        <v>2186</v>
      </c>
      <c r="C1295">
        <v>8.0000000000000002E-3</v>
      </c>
    </row>
    <row r="1296" spans="1:3" x14ac:dyDescent="0.25">
      <c r="A1296">
        <v>1295</v>
      </c>
      <c r="B1296" t="s">
        <v>2187</v>
      </c>
      <c r="C1296">
        <v>8.0000000000000002E-3</v>
      </c>
    </row>
    <row r="1297" spans="1:3" x14ac:dyDescent="0.25">
      <c r="A1297">
        <v>1296</v>
      </c>
      <c r="B1297" t="s">
        <v>2188</v>
      </c>
      <c r="C1297">
        <v>8.0000000000000002E-3</v>
      </c>
    </row>
    <row r="1298" spans="1:3" x14ac:dyDescent="0.25">
      <c r="A1298">
        <v>1297</v>
      </c>
      <c r="B1298" t="s">
        <v>2189</v>
      </c>
      <c r="C1298">
        <v>8.0000000000000002E-3</v>
      </c>
    </row>
    <row r="1299" spans="1:3" x14ac:dyDescent="0.25">
      <c r="A1299">
        <v>1298</v>
      </c>
      <c r="B1299" t="s">
        <v>2190</v>
      </c>
      <c r="C1299">
        <v>8.0000000000000002E-3</v>
      </c>
    </row>
    <row r="1300" spans="1:3" x14ac:dyDescent="0.25">
      <c r="A1300">
        <v>1299</v>
      </c>
      <c r="B1300" t="s">
        <v>2191</v>
      </c>
      <c r="C1300">
        <v>8.0000000000000002E-3</v>
      </c>
    </row>
    <row r="1301" spans="1:3" x14ac:dyDescent="0.25">
      <c r="A1301">
        <v>1300</v>
      </c>
      <c r="B1301" t="s">
        <v>2192</v>
      </c>
      <c r="C1301">
        <v>8.0000000000000002E-3</v>
      </c>
    </row>
    <row r="1302" spans="1:3" x14ac:dyDescent="0.25">
      <c r="A1302">
        <v>1301</v>
      </c>
      <c r="B1302" t="s">
        <v>2193</v>
      </c>
      <c r="C1302">
        <v>8.0000000000000002E-3</v>
      </c>
    </row>
    <row r="1303" spans="1:3" x14ac:dyDescent="0.25">
      <c r="A1303">
        <v>1302</v>
      </c>
      <c r="B1303" t="s">
        <v>2194</v>
      </c>
      <c r="C1303">
        <v>8.0000000000000002E-3</v>
      </c>
    </row>
    <row r="1304" spans="1:3" x14ac:dyDescent="0.25">
      <c r="A1304">
        <v>1303</v>
      </c>
      <c r="B1304" t="s">
        <v>2195</v>
      </c>
      <c r="C1304">
        <v>8.0000000000000002E-3</v>
      </c>
    </row>
    <row r="1305" spans="1:3" x14ac:dyDescent="0.25">
      <c r="A1305">
        <v>1304</v>
      </c>
      <c r="B1305" t="s">
        <v>2196</v>
      </c>
      <c r="C1305">
        <v>8.0000000000000002E-3</v>
      </c>
    </row>
    <row r="1306" spans="1:3" x14ac:dyDescent="0.25">
      <c r="A1306">
        <v>1305</v>
      </c>
      <c r="B1306" t="s">
        <v>2197</v>
      </c>
      <c r="C1306">
        <v>8.0000000000000002E-3</v>
      </c>
    </row>
    <row r="1307" spans="1:3" x14ac:dyDescent="0.25">
      <c r="A1307">
        <v>1306</v>
      </c>
      <c r="B1307" t="s">
        <v>2198</v>
      </c>
      <c r="C1307">
        <v>8.0000000000000002E-3</v>
      </c>
    </row>
    <row r="1308" spans="1:3" x14ac:dyDescent="0.25">
      <c r="A1308">
        <v>1307</v>
      </c>
      <c r="B1308" t="s">
        <v>2199</v>
      </c>
      <c r="C1308">
        <v>8.0000000000000002E-3</v>
      </c>
    </row>
    <row r="1309" spans="1:3" x14ac:dyDescent="0.25">
      <c r="A1309">
        <v>1308</v>
      </c>
      <c r="B1309" t="s">
        <v>2200</v>
      </c>
      <c r="C1309">
        <v>8.0000000000000002E-3</v>
      </c>
    </row>
    <row r="1310" spans="1:3" x14ac:dyDescent="0.25">
      <c r="A1310">
        <v>1309</v>
      </c>
      <c r="B1310" t="s">
        <v>2201</v>
      </c>
      <c r="C1310">
        <v>8.0000000000000002E-3</v>
      </c>
    </row>
    <row r="1311" spans="1:3" x14ac:dyDescent="0.25">
      <c r="A1311">
        <v>1310</v>
      </c>
      <c r="B1311" t="s">
        <v>2202</v>
      </c>
      <c r="C1311">
        <v>8.0000000000000002E-3</v>
      </c>
    </row>
    <row r="1312" spans="1:3" x14ac:dyDescent="0.25">
      <c r="A1312">
        <v>1311</v>
      </c>
      <c r="B1312" t="s">
        <v>2203</v>
      </c>
      <c r="C1312">
        <v>8.0000000000000002E-3</v>
      </c>
    </row>
    <row r="1313" spans="1:3" x14ac:dyDescent="0.25">
      <c r="A1313">
        <v>1312</v>
      </c>
      <c r="B1313" t="s">
        <v>2204</v>
      </c>
      <c r="C1313">
        <v>8.0000000000000002E-3</v>
      </c>
    </row>
    <row r="1314" spans="1:3" x14ac:dyDescent="0.25">
      <c r="A1314">
        <v>1313</v>
      </c>
      <c r="B1314" t="s">
        <v>2205</v>
      </c>
      <c r="C1314">
        <v>8.0000000000000002E-3</v>
      </c>
    </row>
    <row r="1315" spans="1:3" x14ac:dyDescent="0.25">
      <c r="A1315">
        <v>1314</v>
      </c>
      <c r="B1315" t="s">
        <v>2206</v>
      </c>
      <c r="C1315">
        <v>8.0000000000000002E-3</v>
      </c>
    </row>
    <row r="1316" spans="1:3" x14ac:dyDescent="0.25">
      <c r="A1316">
        <v>1315</v>
      </c>
      <c r="B1316" t="s">
        <v>2207</v>
      </c>
      <c r="C1316">
        <v>8.0000000000000002E-3</v>
      </c>
    </row>
    <row r="1317" spans="1:3" x14ac:dyDescent="0.25">
      <c r="A1317">
        <v>1316</v>
      </c>
      <c r="B1317" t="s">
        <v>2208</v>
      </c>
      <c r="C1317">
        <v>8.0000000000000002E-3</v>
      </c>
    </row>
    <row r="1318" spans="1:3" x14ac:dyDescent="0.25">
      <c r="A1318">
        <v>1317</v>
      </c>
      <c r="B1318" t="s">
        <v>2209</v>
      </c>
      <c r="C1318">
        <v>8.0000000000000002E-3</v>
      </c>
    </row>
    <row r="1319" spans="1:3" x14ac:dyDescent="0.25">
      <c r="A1319">
        <v>1318</v>
      </c>
      <c r="B1319" t="s">
        <v>2210</v>
      </c>
      <c r="C1319">
        <v>8.0000000000000002E-3</v>
      </c>
    </row>
    <row r="1320" spans="1:3" x14ac:dyDescent="0.25">
      <c r="A1320">
        <v>1319</v>
      </c>
      <c r="B1320" t="s">
        <v>2211</v>
      </c>
      <c r="C1320">
        <v>8.0000000000000002E-3</v>
      </c>
    </row>
    <row r="1321" spans="1:3" x14ac:dyDescent="0.25">
      <c r="A1321">
        <v>1320</v>
      </c>
      <c r="B1321" t="s">
        <v>2212</v>
      </c>
      <c r="C1321">
        <v>8.0000000000000002E-3</v>
      </c>
    </row>
    <row r="1322" spans="1:3" x14ac:dyDescent="0.25">
      <c r="A1322">
        <v>1321</v>
      </c>
      <c r="B1322" t="s">
        <v>2213</v>
      </c>
      <c r="C1322">
        <v>8.0000000000000002E-3</v>
      </c>
    </row>
    <row r="1323" spans="1:3" x14ac:dyDescent="0.25">
      <c r="A1323">
        <v>1322</v>
      </c>
      <c r="B1323" t="s">
        <v>2214</v>
      </c>
      <c r="C1323">
        <v>8.0000000000000002E-3</v>
      </c>
    </row>
    <row r="1324" spans="1:3" x14ac:dyDescent="0.25">
      <c r="A1324">
        <v>1323</v>
      </c>
      <c r="B1324" t="s">
        <v>2215</v>
      </c>
      <c r="C1324">
        <v>8.0000000000000002E-3</v>
      </c>
    </row>
    <row r="1325" spans="1:3" x14ac:dyDescent="0.25">
      <c r="A1325">
        <v>1324</v>
      </c>
      <c r="B1325" t="s">
        <v>2216</v>
      </c>
      <c r="C1325">
        <v>8.0000000000000002E-3</v>
      </c>
    </row>
    <row r="1326" spans="1:3" x14ac:dyDescent="0.25">
      <c r="A1326">
        <v>1325</v>
      </c>
      <c r="B1326" t="s">
        <v>2217</v>
      </c>
      <c r="C1326">
        <v>8.0000000000000002E-3</v>
      </c>
    </row>
    <row r="1327" spans="1:3" x14ac:dyDescent="0.25">
      <c r="A1327">
        <v>1326</v>
      </c>
      <c r="B1327" t="s">
        <v>2218</v>
      </c>
      <c r="C1327">
        <v>8.0000000000000002E-3</v>
      </c>
    </row>
    <row r="1328" spans="1:3" x14ac:dyDescent="0.25">
      <c r="A1328">
        <v>1327</v>
      </c>
      <c r="B1328" t="s">
        <v>2219</v>
      </c>
      <c r="C1328">
        <v>8.0000000000000002E-3</v>
      </c>
    </row>
    <row r="1329" spans="1:3" x14ac:dyDescent="0.25">
      <c r="A1329">
        <v>1328</v>
      </c>
      <c r="B1329" t="s">
        <v>2220</v>
      </c>
      <c r="C1329">
        <v>8.0000000000000002E-3</v>
      </c>
    </row>
    <row r="1330" spans="1:3" x14ac:dyDescent="0.25">
      <c r="A1330">
        <v>1329</v>
      </c>
      <c r="B1330" t="s">
        <v>2221</v>
      </c>
      <c r="C1330">
        <v>8.0000000000000002E-3</v>
      </c>
    </row>
    <row r="1331" spans="1:3" x14ac:dyDescent="0.25">
      <c r="A1331">
        <v>1330</v>
      </c>
      <c r="B1331" t="s">
        <v>2222</v>
      </c>
      <c r="C1331">
        <v>8.0000000000000002E-3</v>
      </c>
    </row>
    <row r="1332" spans="1:3" x14ac:dyDescent="0.25">
      <c r="A1332">
        <v>1331</v>
      </c>
      <c r="B1332" t="s">
        <v>2223</v>
      </c>
      <c r="C1332">
        <v>8.0000000000000002E-3</v>
      </c>
    </row>
    <row r="1333" spans="1:3" x14ac:dyDescent="0.25">
      <c r="A1333">
        <v>1332</v>
      </c>
      <c r="B1333" t="s">
        <v>2224</v>
      </c>
      <c r="C1333">
        <v>8.0000000000000002E-3</v>
      </c>
    </row>
    <row r="1334" spans="1:3" x14ac:dyDescent="0.25">
      <c r="A1334">
        <v>1333</v>
      </c>
      <c r="B1334" t="s">
        <v>2225</v>
      </c>
      <c r="C1334">
        <v>8.0000000000000002E-3</v>
      </c>
    </row>
    <row r="1335" spans="1:3" x14ac:dyDescent="0.25">
      <c r="A1335">
        <v>1334</v>
      </c>
      <c r="B1335" t="s">
        <v>2226</v>
      </c>
      <c r="C1335">
        <v>8.0000000000000002E-3</v>
      </c>
    </row>
    <row r="1336" spans="1:3" x14ac:dyDescent="0.25">
      <c r="A1336">
        <v>1335</v>
      </c>
      <c r="B1336" t="s">
        <v>2227</v>
      </c>
      <c r="C1336">
        <v>8.0000000000000002E-3</v>
      </c>
    </row>
    <row r="1337" spans="1:3" x14ac:dyDescent="0.25">
      <c r="A1337">
        <v>1336</v>
      </c>
      <c r="B1337" t="s">
        <v>2228</v>
      </c>
      <c r="C1337">
        <v>8.0000000000000002E-3</v>
      </c>
    </row>
    <row r="1338" spans="1:3" x14ac:dyDescent="0.25">
      <c r="A1338">
        <v>1337</v>
      </c>
      <c r="B1338" t="s">
        <v>2229</v>
      </c>
      <c r="C1338">
        <v>8.0000000000000002E-3</v>
      </c>
    </row>
    <row r="1339" spans="1:3" x14ac:dyDescent="0.25">
      <c r="A1339">
        <v>1338</v>
      </c>
      <c r="B1339" t="s">
        <v>2230</v>
      </c>
      <c r="C1339">
        <v>8.0000000000000002E-3</v>
      </c>
    </row>
    <row r="1340" spans="1:3" x14ac:dyDescent="0.25">
      <c r="A1340">
        <v>1339</v>
      </c>
      <c r="B1340" t="s">
        <v>2231</v>
      </c>
      <c r="C1340">
        <v>8.0000000000000002E-3</v>
      </c>
    </row>
    <row r="1341" spans="1:3" x14ac:dyDescent="0.25">
      <c r="A1341">
        <v>1340</v>
      </c>
      <c r="B1341" t="s">
        <v>2232</v>
      </c>
      <c r="C1341">
        <v>8.0000000000000002E-3</v>
      </c>
    </row>
    <row r="1342" spans="1:3" x14ac:dyDescent="0.25">
      <c r="A1342">
        <v>1341</v>
      </c>
      <c r="B1342" t="s">
        <v>2233</v>
      </c>
      <c r="C1342">
        <v>8.0000000000000002E-3</v>
      </c>
    </row>
    <row r="1343" spans="1:3" x14ac:dyDescent="0.25">
      <c r="A1343">
        <v>1342</v>
      </c>
      <c r="B1343" t="s">
        <v>2234</v>
      </c>
      <c r="C1343">
        <v>8.0000000000000002E-3</v>
      </c>
    </row>
    <row r="1344" spans="1:3" x14ac:dyDescent="0.25">
      <c r="A1344">
        <v>1343</v>
      </c>
      <c r="B1344" t="s">
        <v>2235</v>
      </c>
      <c r="C1344">
        <v>8.0000000000000002E-3</v>
      </c>
    </row>
    <row r="1345" spans="1:3" x14ac:dyDescent="0.25">
      <c r="A1345">
        <v>1344</v>
      </c>
      <c r="B1345" t="s">
        <v>2236</v>
      </c>
      <c r="C1345">
        <v>8.0000000000000002E-3</v>
      </c>
    </row>
    <row r="1346" spans="1:3" x14ac:dyDescent="0.25">
      <c r="A1346">
        <v>1345</v>
      </c>
      <c r="B1346" t="s">
        <v>2237</v>
      </c>
      <c r="C1346">
        <v>8.0000000000000002E-3</v>
      </c>
    </row>
    <row r="1347" spans="1:3" x14ac:dyDescent="0.25">
      <c r="A1347">
        <v>1346</v>
      </c>
      <c r="B1347" t="s">
        <v>2238</v>
      </c>
      <c r="C1347">
        <v>8.0000000000000002E-3</v>
      </c>
    </row>
    <row r="1348" spans="1:3" x14ac:dyDescent="0.25">
      <c r="A1348">
        <v>1347</v>
      </c>
      <c r="B1348" t="s">
        <v>2239</v>
      </c>
      <c r="C1348">
        <v>8.0000000000000002E-3</v>
      </c>
    </row>
    <row r="1349" spans="1:3" x14ac:dyDescent="0.25">
      <c r="A1349">
        <v>1348</v>
      </c>
      <c r="B1349" t="s">
        <v>2240</v>
      </c>
      <c r="C1349">
        <v>8.0000000000000002E-3</v>
      </c>
    </row>
    <row r="1350" spans="1:3" x14ac:dyDescent="0.25">
      <c r="A1350">
        <v>1349</v>
      </c>
      <c r="B1350" t="s">
        <v>2241</v>
      </c>
      <c r="C1350">
        <v>8.0000000000000002E-3</v>
      </c>
    </row>
    <row r="1351" spans="1:3" x14ac:dyDescent="0.25">
      <c r="A1351">
        <v>1350</v>
      </c>
      <c r="B1351" t="s">
        <v>2242</v>
      </c>
      <c r="C1351">
        <v>8.0000000000000002E-3</v>
      </c>
    </row>
    <row r="1352" spans="1:3" x14ac:dyDescent="0.25">
      <c r="A1352">
        <v>1351</v>
      </c>
      <c r="B1352" t="s">
        <v>2243</v>
      </c>
      <c r="C1352">
        <v>8.0000000000000002E-3</v>
      </c>
    </row>
    <row r="1353" spans="1:3" x14ac:dyDescent="0.25">
      <c r="A1353">
        <v>1352</v>
      </c>
      <c r="B1353" t="s">
        <v>2244</v>
      </c>
      <c r="C1353">
        <v>8.0000000000000002E-3</v>
      </c>
    </row>
    <row r="1354" spans="1:3" x14ac:dyDescent="0.25">
      <c r="A1354">
        <v>1353</v>
      </c>
      <c r="B1354" t="s">
        <v>2245</v>
      </c>
      <c r="C1354">
        <v>8.0000000000000002E-3</v>
      </c>
    </row>
    <row r="1355" spans="1:3" x14ac:dyDescent="0.25">
      <c r="A1355">
        <v>1354</v>
      </c>
      <c r="B1355" t="s">
        <v>2246</v>
      </c>
      <c r="C1355">
        <v>8.0000000000000002E-3</v>
      </c>
    </row>
    <row r="1356" spans="1:3" x14ac:dyDescent="0.25">
      <c r="A1356">
        <v>1355</v>
      </c>
      <c r="B1356" t="s">
        <v>2247</v>
      </c>
      <c r="C1356">
        <v>8.0000000000000002E-3</v>
      </c>
    </row>
    <row r="1357" spans="1:3" x14ac:dyDescent="0.25">
      <c r="A1357">
        <v>1356</v>
      </c>
      <c r="B1357" t="s">
        <v>2248</v>
      </c>
      <c r="C1357">
        <v>8.0000000000000002E-3</v>
      </c>
    </row>
    <row r="1358" spans="1:3" x14ac:dyDescent="0.25">
      <c r="A1358">
        <v>1357</v>
      </c>
      <c r="B1358" t="s">
        <v>2249</v>
      </c>
      <c r="C1358">
        <v>8.0000000000000002E-3</v>
      </c>
    </row>
    <row r="1359" spans="1:3" x14ac:dyDescent="0.25">
      <c r="A1359">
        <v>1358</v>
      </c>
      <c r="B1359" t="s">
        <v>2250</v>
      </c>
      <c r="C1359">
        <v>7.0000000000000001E-3</v>
      </c>
    </row>
    <row r="1360" spans="1:3" x14ac:dyDescent="0.25">
      <c r="A1360">
        <v>1359</v>
      </c>
      <c r="B1360" t="s">
        <v>2251</v>
      </c>
      <c r="C1360">
        <v>7.0000000000000001E-3</v>
      </c>
    </row>
    <row r="1361" spans="1:3" x14ac:dyDescent="0.25">
      <c r="A1361">
        <v>1360</v>
      </c>
      <c r="B1361" t="s">
        <v>2252</v>
      </c>
      <c r="C1361">
        <v>7.0000000000000001E-3</v>
      </c>
    </row>
    <row r="1362" spans="1:3" x14ac:dyDescent="0.25">
      <c r="A1362">
        <v>1361</v>
      </c>
      <c r="B1362" t="s">
        <v>2253</v>
      </c>
      <c r="C1362">
        <v>7.0000000000000001E-3</v>
      </c>
    </row>
    <row r="1363" spans="1:3" x14ac:dyDescent="0.25">
      <c r="A1363">
        <v>1362</v>
      </c>
      <c r="B1363" t="s">
        <v>2254</v>
      </c>
      <c r="C1363">
        <v>7.0000000000000001E-3</v>
      </c>
    </row>
    <row r="1364" spans="1:3" x14ac:dyDescent="0.25">
      <c r="A1364">
        <v>1363</v>
      </c>
      <c r="B1364" t="s">
        <v>2255</v>
      </c>
      <c r="C1364">
        <v>7.0000000000000001E-3</v>
      </c>
    </row>
    <row r="1365" spans="1:3" x14ac:dyDescent="0.25">
      <c r="A1365">
        <v>1364</v>
      </c>
      <c r="B1365" t="s">
        <v>2256</v>
      </c>
      <c r="C1365">
        <v>7.0000000000000001E-3</v>
      </c>
    </row>
    <row r="1366" spans="1:3" x14ac:dyDescent="0.25">
      <c r="A1366">
        <v>1365</v>
      </c>
      <c r="B1366" t="s">
        <v>2257</v>
      </c>
      <c r="C1366">
        <v>7.0000000000000001E-3</v>
      </c>
    </row>
    <row r="1367" spans="1:3" x14ac:dyDescent="0.25">
      <c r="A1367">
        <v>1366</v>
      </c>
      <c r="B1367" t="s">
        <v>2258</v>
      </c>
      <c r="C1367">
        <v>7.0000000000000001E-3</v>
      </c>
    </row>
    <row r="1368" spans="1:3" x14ac:dyDescent="0.25">
      <c r="A1368">
        <v>1367</v>
      </c>
      <c r="B1368" t="s">
        <v>2259</v>
      </c>
      <c r="C1368">
        <v>7.0000000000000001E-3</v>
      </c>
    </row>
    <row r="1369" spans="1:3" x14ac:dyDescent="0.25">
      <c r="A1369">
        <v>1368</v>
      </c>
      <c r="B1369" t="s">
        <v>2260</v>
      </c>
      <c r="C1369">
        <v>7.0000000000000001E-3</v>
      </c>
    </row>
    <row r="1370" spans="1:3" x14ac:dyDescent="0.25">
      <c r="A1370">
        <v>1369</v>
      </c>
      <c r="B1370" t="s">
        <v>2261</v>
      </c>
      <c r="C1370">
        <v>7.0000000000000001E-3</v>
      </c>
    </row>
    <row r="1371" spans="1:3" x14ac:dyDescent="0.25">
      <c r="A1371">
        <v>1370</v>
      </c>
      <c r="B1371" t="s">
        <v>2262</v>
      </c>
      <c r="C1371">
        <v>7.0000000000000001E-3</v>
      </c>
    </row>
    <row r="1372" spans="1:3" x14ac:dyDescent="0.25">
      <c r="A1372">
        <v>1371</v>
      </c>
      <c r="B1372" t="s">
        <v>2263</v>
      </c>
      <c r="C1372">
        <v>7.0000000000000001E-3</v>
      </c>
    </row>
    <row r="1373" spans="1:3" x14ac:dyDescent="0.25">
      <c r="A1373">
        <v>1372</v>
      </c>
      <c r="B1373" t="s">
        <v>2264</v>
      </c>
      <c r="C1373">
        <v>7.0000000000000001E-3</v>
      </c>
    </row>
    <row r="1374" spans="1:3" x14ac:dyDescent="0.25">
      <c r="A1374">
        <v>1373</v>
      </c>
      <c r="B1374" t="s">
        <v>2265</v>
      </c>
      <c r="C1374">
        <v>7.0000000000000001E-3</v>
      </c>
    </row>
    <row r="1375" spans="1:3" x14ac:dyDescent="0.25">
      <c r="A1375">
        <v>1374</v>
      </c>
      <c r="B1375" t="s">
        <v>2266</v>
      </c>
      <c r="C1375">
        <v>7.0000000000000001E-3</v>
      </c>
    </row>
    <row r="1376" spans="1:3" x14ac:dyDescent="0.25">
      <c r="A1376">
        <v>1375</v>
      </c>
      <c r="B1376" t="s">
        <v>2267</v>
      </c>
      <c r="C1376">
        <v>7.0000000000000001E-3</v>
      </c>
    </row>
    <row r="1377" spans="1:3" x14ac:dyDescent="0.25">
      <c r="A1377">
        <v>1376</v>
      </c>
      <c r="B1377" t="s">
        <v>2268</v>
      </c>
      <c r="C1377">
        <v>7.0000000000000001E-3</v>
      </c>
    </row>
    <row r="1378" spans="1:3" x14ac:dyDescent="0.25">
      <c r="A1378">
        <v>1377</v>
      </c>
      <c r="B1378" t="s">
        <v>2269</v>
      </c>
      <c r="C1378">
        <v>7.0000000000000001E-3</v>
      </c>
    </row>
    <row r="1379" spans="1:3" x14ac:dyDescent="0.25">
      <c r="A1379">
        <v>1378</v>
      </c>
      <c r="B1379" t="s">
        <v>2270</v>
      </c>
      <c r="C1379">
        <v>7.0000000000000001E-3</v>
      </c>
    </row>
    <row r="1380" spans="1:3" x14ac:dyDescent="0.25">
      <c r="A1380">
        <v>1379</v>
      </c>
      <c r="B1380" t="s">
        <v>2271</v>
      </c>
      <c r="C1380">
        <v>7.0000000000000001E-3</v>
      </c>
    </row>
    <row r="1381" spans="1:3" x14ac:dyDescent="0.25">
      <c r="A1381">
        <v>1380</v>
      </c>
      <c r="B1381" t="s">
        <v>2272</v>
      </c>
      <c r="C1381">
        <v>7.0000000000000001E-3</v>
      </c>
    </row>
    <row r="1382" spans="1:3" x14ac:dyDescent="0.25">
      <c r="A1382">
        <v>1381</v>
      </c>
      <c r="B1382" t="s">
        <v>2273</v>
      </c>
      <c r="C1382">
        <v>7.0000000000000001E-3</v>
      </c>
    </row>
    <row r="1383" spans="1:3" x14ac:dyDescent="0.25">
      <c r="A1383">
        <v>1382</v>
      </c>
      <c r="B1383" t="s">
        <v>2274</v>
      </c>
      <c r="C1383">
        <v>7.0000000000000001E-3</v>
      </c>
    </row>
    <row r="1384" spans="1:3" x14ac:dyDescent="0.25">
      <c r="A1384">
        <v>1383</v>
      </c>
      <c r="B1384" t="s">
        <v>2275</v>
      </c>
      <c r="C1384">
        <v>7.0000000000000001E-3</v>
      </c>
    </row>
    <row r="1385" spans="1:3" x14ac:dyDescent="0.25">
      <c r="A1385">
        <v>1384</v>
      </c>
      <c r="B1385" t="s">
        <v>2276</v>
      </c>
      <c r="C1385">
        <v>7.0000000000000001E-3</v>
      </c>
    </row>
    <row r="1386" spans="1:3" x14ac:dyDescent="0.25">
      <c r="A1386">
        <v>1385</v>
      </c>
      <c r="B1386" t="s">
        <v>2277</v>
      </c>
      <c r="C1386">
        <v>7.0000000000000001E-3</v>
      </c>
    </row>
    <row r="1387" spans="1:3" x14ac:dyDescent="0.25">
      <c r="A1387">
        <v>1386</v>
      </c>
      <c r="B1387" t="s">
        <v>2278</v>
      </c>
      <c r="C1387">
        <v>7.0000000000000001E-3</v>
      </c>
    </row>
    <row r="1388" spans="1:3" x14ac:dyDescent="0.25">
      <c r="A1388">
        <v>1387</v>
      </c>
      <c r="B1388" t="s">
        <v>2279</v>
      </c>
      <c r="C1388">
        <v>7.0000000000000001E-3</v>
      </c>
    </row>
    <row r="1389" spans="1:3" x14ac:dyDescent="0.25">
      <c r="A1389">
        <v>1388</v>
      </c>
      <c r="B1389" t="s">
        <v>2280</v>
      </c>
      <c r="C1389">
        <v>7.0000000000000001E-3</v>
      </c>
    </row>
    <row r="1390" spans="1:3" x14ac:dyDescent="0.25">
      <c r="A1390">
        <v>1389</v>
      </c>
      <c r="B1390" t="s">
        <v>2281</v>
      </c>
      <c r="C1390">
        <v>7.0000000000000001E-3</v>
      </c>
    </row>
    <row r="1391" spans="1:3" x14ac:dyDescent="0.25">
      <c r="A1391">
        <v>1390</v>
      </c>
      <c r="B1391" t="s">
        <v>2282</v>
      </c>
      <c r="C1391">
        <v>7.0000000000000001E-3</v>
      </c>
    </row>
    <row r="1392" spans="1:3" x14ac:dyDescent="0.25">
      <c r="A1392">
        <v>1391</v>
      </c>
      <c r="B1392" t="s">
        <v>2283</v>
      </c>
      <c r="C1392">
        <v>7.0000000000000001E-3</v>
      </c>
    </row>
    <row r="1393" spans="1:3" x14ac:dyDescent="0.25">
      <c r="A1393">
        <v>1392</v>
      </c>
      <c r="B1393" t="s">
        <v>2284</v>
      </c>
      <c r="C1393">
        <v>7.0000000000000001E-3</v>
      </c>
    </row>
    <row r="1394" spans="1:3" x14ac:dyDescent="0.25">
      <c r="A1394">
        <v>1393</v>
      </c>
      <c r="B1394" t="s">
        <v>2285</v>
      </c>
      <c r="C1394">
        <v>7.0000000000000001E-3</v>
      </c>
    </row>
    <row r="1395" spans="1:3" x14ac:dyDescent="0.25">
      <c r="A1395">
        <v>1394</v>
      </c>
      <c r="B1395" t="s">
        <v>2286</v>
      </c>
      <c r="C1395">
        <v>7.0000000000000001E-3</v>
      </c>
    </row>
    <row r="1396" spans="1:3" x14ac:dyDescent="0.25">
      <c r="A1396">
        <v>1395</v>
      </c>
      <c r="B1396" t="s">
        <v>2287</v>
      </c>
      <c r="C1396">
        <v>7.0000000000000001E-3</v>
      </c>
    </row>
    <row r="1397" spans="1:3" x14ac:dyDescent="0.25">
      <c r="A1397">
        <v>1396</v>
      </c>
      <c r="B1397" t="s">
        <v>2288</v>
      </c>
      <c r="C1397">
        <v>7.0000000000000001E-3</v>
      </c>
    </row>
    <row r="1398" spans="1:3" x14ac:dyDescent="0.25">
      <c r="A1398">
        <v>1397</v>
      </c>
      <c r="B1398" t="s">
        <v>2289</v>
      </c>
      <c r="C1398">
        <v>7.0000000000000001E-3</v>
      </c>
    </row>
    <row r="1399" spans="1:3" x14ac:dyDescent="0.25">
      <c r="A1399">
        <v>1398</v>
      </c>
      <c r="B1399" t="s">
        <v>2290</v>
      </c>
      <c r="C1399">
        <v>7.0000000000000001E-3</v>
      </c>
    </row>
    <row r="1400" spans="1:3" x14ac:dyDescent="0.25">
      <c r="A1400">
        <v>1399</v>
      </c>
      <c r="B1400" t="s">
        <v>2291</v>
      </c>
      <c r="C1400">
        <v>7.0000000000000001E-3</v>
      </c>
    </row>
    <row r="1401" spans="1:3" x14ac:dyDescent="0.25">
      <c r="A1401">
        <v>1400</v>
      </c>
      <c r="B1401" t="s">
        <v>2292</v>
      </c>
      <c r="C1401">
        <v>7.0000000000000001E-3</v>
      </c>
    </row>
    <row r="1402" spans="1:3" x14ac:dyDescent="0.25">
      <c r="A1402">
        <v>1401</v>
      </c>
      <c r="B1402" t="s">
        <v>2293</v>
      </c>
      <c r="C1402">
        <v>7.0000000000000001E-3</v>
      </c>
    </row>
    <row r="1403" spans="1:3" x14ac:dyDescent="0.25">
      <c r="A1403">
        <v>1402</v>
      </c>
      <c r="B1403" t="s">
        <v>2294</v>
      </c>
      <c r="C1403">
        <v>7.0000000000000001E-3</v>
      </c>
    </row>
    <row r="1404" spans="1:3" x14ac:dyDescent="0.25">
      <c r="A1404">
        <v>1403</v>
      </c>
      <c r="B1404" t="s">
        <v>2295</v>
      </c>
      <c r="C1404">
        <v>7.0000000000000001E-3</v>
      </c>
    </row>
    <row r="1405" spans="1:3" x14ac:dyDescent="0.25">
      <c r="A1405">
        <v>1404</v>
      </c>
      <c r="B1405" t="s">
        <v>2296</v>
      </c>
      <c r="C1405">
        <v>7.0000000000000001E-3</v>
      </c>
    </row>
    <row r="1406" spans="1:3" x14ac:dyDescent="0.25">
      <c r="A1406">
        <v>1405</v>
      </c>
      <c r="B1406" t="s">
        <v>2297</v>
      </c>
      <c r="C1406">
        <v>7.0000000000000001E-3</v>
      </c>
    </row>
    <row r="1407" spans="1:3" x14ac:dyDescent="0.25">
      <c r="A1407">
        <v>1406</v>
      </c>
      <c r="B1407" t="s">
        <v>2298</v>
      </c>
      <c r="C1407">
        <v>7.0000000000000001E-3</v>
      </c>
    </row>
    <row r="1408" spans="1:3" x14ac:dyDescent="0.25">
      <c r="A1408">
        <v>1407</v>
      </c>
      <c r="B1408" t="s">
        <v>2299</v>
      </c>
      <c r="C1408">
        <v>7.0000000000000001E-3</v>
      </c>
    </row>
    <row r="1409" spans="1:3" x14ac:dyDescent="0.25">
      <c r="A1409">
        <v>1408</v>
      </c>
      <c r="B1409" t="s">
        <v>2300</v>
      </c>
      <c r="C1409">
        <v>7.0000000000000001E-3</v>
      </c>
    </row>
    <row r="1410" spans="1:3" x14ac:dyDescent="0.25">
      <c r="A1410">
        <v>1409</v>
      </c>
      <c r="B1410" t="s">
        <v>2301</v>
      </c>
      <c r="C1410">
        <v>7.0000000000000001E-3</v>
      </c>
    </row>
    <row r="1411" spans="1:3" x14ac:dyDescent="0.25">
      <c r="A1411">
        <v>1410</v>
      </c>
      <c r="B1411" t="s">
        <v>2302</v>
      </c>
      <c r="C1411">
        <v>7.0000000000000001E-3</v>
      </c>
    </row>
    <row r="1412" spans="1:3" x14ac:dyDescent="0.25">
      <c r="A1412">
        <v>1411</v>
      </c>
      <c r="B1412" t="s">
        <v>2303</v>
      </c>
      <c r="C1412">
        <v>7.0000000000000001E-3</v>
      </c>
    </row>
    <row r="1413" spans="1:3" x14ac:dyDescent="0.25">
      <c r="A1413">
        <v>1412</v>
      </c>
      <c r="B1413" t="s">
        <v>2304</v>
      </c>
      <c r="C1413">
        <v>7.0000000000000001E-3</v>
      </c>
    </row>
    <row r="1414" spans="1:3" x14ac:dyDescent="0.25">
      <c r="A1414">
        <v>1413</v>
      </c>
      <c r="B1414" t="s">
        <v>2305</v>
      </c>
      <c r="C1414">
        <v>7.0000000000000001E-3</v>
      </c>
    </row>
    <row r="1415" spans="1:3" x14ac:dyDescent="0.25">
      <c r="A1415">
        <v>1414</v>
      </c>
      <c r="B1415" t="s">
        <v>2306</v>
      </c>
      <c r="C1415">
        <v>7.0000000000000001E-3</v>
      </c>
    </row>
    <row r="1416" spans="1:3" x14ac:dyDescent="0.25">
      <c r="A1416">
        <v>1415</v>
      </c>
      <c r="B1416" t="s">
        <v>2307</v>
      </c>
      <c r="C1416">
        <v>7.0000000000000001E-3</v>
      </c>
    </row>
    <row r="1417" spans="1:3" x14ac:dyDescent="0.25">
      <c r="A1417">
        <v>1416</v>
      </c>
      <c r="B1417" t="s">
        <v>2308</v>
      </c>
      <c r="C1417">
        <v>7.0000000000000001E-3</v>
      </c>
    </row>
    <row r="1418" spans="1:3" x14ac:dyDescent="0.25">
      <c r="A1418">
        <v>1417</v>
      </c>
      <c r="B1418" t="s">
        <v>2309</v>
      </c>
      <c r="C1418">
        <v>7.0000000000000001E-3</v>
      </c>
    </row>
    <row r="1419" spans="1:3" x14ac:dyDescent="0.25">
      <c r="A1419">
        <v>1418</v>
      </c>
      <c r="B1419" t="s">
        <v>2310</v>
      </c>
      <c r="C1419">
        <v>7.0000000000000001E-3</v>
      </c>
    </row>
    <row r="1420" spans="1:3" x14ac:dyDescent="0.25">
      <c r="A1420">
        <v>1419</v>
      </c>
      <c r="B1420" t="s">
        <v>2311</v>
      </c>
      <c r="C1420">
        <v>7.0000000000000001E-3</v>
      </c>
    </row>
    <row r="1421" spans="1:3" x14ac:dyDescent="0.25">
      <c r="A1421">
        <v>1420</v>
      </c>
      <c r="B1421" t="s">
        <v>2312</v>
      </c>
      <c r="C1421">
        <v>7.0000000000000001E-3</v>
      </c>
    </row>
    <row r="1422" spans="1:3" x14ac:dyDescent="0.25">
      <c r="A1422">
        <v>1421</v>
      </c>
      <c r="B1422" t="s">
        <v>2313</v>
      </c>
      <c r="C1422">
        <v>7.0000000000000001E-3</v>
      </c>
    </row>
    <row r="1423" spans="1:3" x14ac:dyDescent="0.25">
      <c r="A1423">
        <v>1422</v>
      </c>
      <c r="B1423" t="s">
        <v>2314</v>
      </c>
      <c r="C1423">
        <v>7.0000000000000001E-3</v>
      </c>
    </row>
    <row r="1424" spans="1:3" x14ac:dyDescent="0.25">
      <c r="A1424">
        <v>1423</v>
      </c>
      <c r="B1424" t="s">
        <v>2315</v>
      </c>
      <c r="C1424">
        <v>7.0000000000000001E-3</v>
      </c>
    </row>
    <row r="1425" spans="1:3" x14ac:dyDescent="0.25">
      <c r="A1425">
        <v>1424</v>
      </c>
      <c r="B1425" t="s">
        <v>2316</v>
      </c>
      <c r="C1425">
        <v>7.0000000000000001E-3</v>
      </c>
    </row>
    <row r="1426" spans="1:3" x14ac:dyDescent="0.25">
      <c r="A1426">
        <v>1425</v>
      </c>
      <c r="B1426" t="s">
        <v>2317</v>
      </c>
      <c r="C1426">
        <v>7.0000000000000001E-3</v>
      </c>
    </row>
    <row r="1427" spans="1:3" x14ac:dyDescent="0.25">
      <c r="A1427">
        <v>1426</v>
      </c>
      <c r="B1427" t="s">
        <v>2318</v>
      </c>
      <c r="C1427">
        <v>7.0000000000000001E-3</v>
      </c>
    </row>
    <row r="1428" spans="1:3" x14ac:dyDescent="0.25">
      <c r="A1428">
        <v>1427</v>
      </c>
      <c r="B1428" t="s">
        <v>2319</v>
      </c>
      <c r="C1428">
        <v>7.0000000000000001E-3</v>
      </c>
    </row>
    <row r="1429" spans="1:3" x14ac:dyDescent="0.25">
      <c r="A1429">
        <v>1428</v>
      </c>
      <c r="B1429" t="s">
        <v>2320</v>
      </c>
      <c r="C1429">
        <v>7.0000000000000001E-3</v>
      </c>
    </row>
    <row r="1430" spans="1:3" x14ac:dyDescent="0.25">
      <c r="A1430">
        <v>1429</v>
      </c>
      <c r="B1430" t="s">
        <v>2321</v>
      </c>
      <c r="C1430">
        <v>7.0000000000000001E-3</v>
      </c>
    </row>
    <row r="1431" spans="1:3" x14ac:dyDescent="0.25">
      <c r="A1431">
        <v>1430</v>
      </c>
      <c r="B1431" t="s">
        <v>2322</v>
      </c>
      <c r="C1431">
        <v>7.0000000000000001E-3</v>
      </c>
    </row>
    <row r="1432" spans="1:3" x14ac:dyDescent="0.25">
      <c r="A1432">
        <v>1431</v>
      </c>
      <c r="B1432" t="s">
        <v>2323</v>
      </c>
      <c r="C1432">
        <v>6.0000000000000001E-3</v>
      </c>
    </row>
    <row r="1433" spans="1:3" x14ac:dyDescent="0.25">
      <c r="A1433">
        <v>1432</v>
      </c>
      <c r="B1433" t="s">
        <v>2324</v>
      </c>
      <c r="C1433">
        <v>6.0000000000000001E-3</v>
      </c>
    </row>
    <row r="1434" spans="1:3" x14ac:dyDescent="0.25">
      <c r="A1434">
        <v>1433</v>
      </c>
      <c r="B1434" t="s">
        <v>2325</v>
      </c>
      <c r="C1434">
        <v>6.0000000000000001E-3</v>
      </c>
    </row>
    <row r="1435" spans="1:3" x14ac:dyDescent="0.25">
      <c r="A1435">
        <v>1434</v>
      </c>
      <c r="B1435" t="s">
        <v>2326</v>
      </c>
      <c r="C1435">
        <v>6.0000000000000001E-3</v>
      </c>
    </row>
    <row r="1436" spans="1:3" x14ac:dyDescent="0.25">
      <c r="A1436">
        <v>1435</v>
      </c>
      <c r="B1436" t="s">
        <v>2327</v>
      </c>
      <c r="C1436">
        <v>6.0000000000000001E-3</v>
      </c>
    </row>
    <row r="1437" spans="1:3" x14ac:dyDescent="0.25">
      <c r="A1437">
        <v>1436</v>
      </c>
      <c r="B1437" t="s">
        <v>2328</v>
      </c>
      <c r="C1437">
        <v>6.0000000000000001E-3</v>
      </c>
    </row>
    <row r="1438" spans="1:3" x14ac:dyDescent="0.25">
      <c r="A1438">
        <v>1437</v>
      </c>
      <c r="B1438" t="s">
        <v>2329</v>
      </c>
      <c r="C1438">
        <v>6.0000000000000001E-3</v>
      </c>
    </row>
    <row r="1439" spans="1:3" x14ac:dyDescent="0.25">
      <c r="A1439">
        <v>1438</v>
      </c>
      <c r="B1439" t="s">
        <v>2330</v>
      </c>
      <c r="C1439">
        <v>6.0000000000000001E-3</v>
      </c>
    </row>
    <row r="1440" spans="1:3" x14ac:dyDescent="0.25">
      <c r="A1440">
        <v>1439</v>
      </c>
      <c r="B1440" t="s">
        <v>2331</v>
      </c>
      <c r="C1440">
        <v>6.0000000000000001E-3</v>
      </c>
    </row>
    <row r="1441" spans="1:3" x14ac:dyDescent="0.25">
      <c r="A1441">
        <v>1440</v>
      </c>
      <c r="B1441" t="s">
        <v>2332</v>
      </c>
      <c r="C1441">
        <v>6.0000000000000001E-3</v>
      </c>
    </row>
    <row r="1442" spans="1:3" x14ac:dyDescent="0.25">
      <c r="A1442">
        <v>1441</v>
      </c>
      <c r="B1442" t="s">
        <v>2333</v>
      </c>
      <c r="C1442">
        <v>6.0000000000000001E-3</v>
      </c>
    </row>
    <row r="1443" spans="1:3" x14ac:dyDescent="0.25">
      <c r="A1443">
        <v>1442</v>
      </c>
      <c r="B1443" t="s">
        <v>2334</v>
      </c>
      <c r="C1443">
        <v>6.0000000000000001E-3</v>
      </c>
    </row>
    <row r="1444" spans="1:3" x14ac:dyDescent="0.25">
      <c r="A1444">
        <v>1443</v>
      </c>
      <c r="B1444" t="s">
        <v>2335</v>
      </c>
      <c r="C1444">
        <v>6.0000000000000001E-3</v>
      </c>
    </row>
    <row r="1445" spans="1:3" x14ac:dyDescent="0.25">
      <c r="A1445">
        <v>1444</v>
      </c>
      <c r="B1445" t="s">
        <v>2336</v>
      </c>
      <c r="C1445">
        <v>6.0000000000000001E-3</v>
      </c>
    </row>
    <row r="1446" spans="1:3" x14ac:dyDescent="0.25">
      <c r="A1446">
        <v>1445</v>
      </c>
      <c r="B1446" t="s">
        <v>2337</v>
      </c>
      <c r="C1446">
        <v>6.0000000000000001E-3</v>
      </c>
    </row>
    <row r="1447" spans="1:3" x14ac:dyDescent="0.25">
      <c r="A1447">
        <v>1446</v>
      </c>
      <c r="B1447" t="s">
        <v>2338</v>
      </c>
      <c r="C1447">
        <v>6.0000000000000001E-3</v>
      </c>
    </row>
    <row r="1448" spans="1:3" x14ac:dyDescent="0.25">
      <c r="A1448">
        <v>1447</v>
      </c>
      <c r="B1448" t="s">
        <v>2339</v>
      </c>
      <c r="C1448">
        <v>6.0000000000000001E-3</v>
      </c>
    </row>
    <row r="1449" spans="1:3" x14ac:dyDescent="0.25">
      <c r="A1449">
        <v>1448</v>
      </c>
      <c r="B1449" t="s">
        <v>2340</v>
      </c>
      <c r="C1449">
        <v>6.0000000000000001E-3</v>
      </c>
    </row>
    <row r="1450" spans="1:3" x14ac:dyDescent="0.25">
      <c r="A1450">
        <v>1449</v>
      </c>
      <c r="B1450" t="s">
        <v>2341</v>
      </c>
      <c r="C1450">
        <v>6.0000000000000001E-3</v>
      </c>
    </row>
    <row r="1451" spans="1:3" x14ac:dyDescent="0.25">
      <c r="A1451">
        <v>1450</v>
      </c>
      <c r="B1451" t="s">
        <v>2342</v>
      </c>
      <c r="C1451">
        <v>6.0000000000000001E-3</v>
      </c>
    </row>
    <row r="1452" spans="1:3" x14ac:dyDescent="0.25">
      <c r="A1452">
        <v>1451</v>
      </c>
      <c r="B1452" t="s">
        <v>2343</v>
      </c>
      <c r="C1452">
        <v>6.0000000000000001E-3</v>
      </c>
    </row>
    <row r="1453" spans="1:3" x14ac:dyDescent="0.25">
      <c r="A1453">
        <v>1452</v>
      </c>
      <c r="B1453" t="s">
        <v>2344</v>
      </c>
      <c r="C1453">
        <v>6.0000000000000001E-3</v>
      </c>
    </row>
    <row r="1454" spans="1:3" x14ac:dyDescent="0.25">
      <c r="A1454">
        <v>1453</v>
      </c>
      <c r="B1454" t="s">
        <v>2345</v>
      </c>
      <c r="C1454">
        <v>6.0000000000000001E-3</v>
      </c>
    </row>
    <row r="1455" spans="1:3" x14ac:dyDescent="0.25">
      <c r="A1455">
        <v>1454</v>
      </c>
      <c r="B1455" t="s">
        <v>2346</v>
      </c>
      <c r="C1455">
        <v>6.0000000000000001E-3</v>
      </c>
    </row>
    <row r="1456" spans="1:3" x14ac:dyDescent="0.25">
      <c r="A1456">
        <v>1455</v>
      </c>
      <c r="B1456" t="s">
        <v>2347</v>
      </c>
      <c r="C1456">
        <v>6.0000000000000001E-3</v>
      </c>
    </row>
    <row r="1457" spans="1:3" x14ac:dyDescent="0.25">
      <c r="A1457">
        <v>1456</v>
      </c>
      <c r="B1457" t="s">
        <v>2348</v>
      </c>
      <c r="C1457">
        <v>6.0000000000000001E-3</v>
      </c>
    </row>
    <row r="1458" spans="1:3" x14ac:dyDescent="0.25">
      <c r="A1458">
        <v>1457</v>
      </c>
      <c r="B1458" t="s">
        <v>2349</v>
      </c>
      <c r="C1458">
        <v>6.0000000000000001E-3</v>
      </c>
    </row>
    <row r="1459" spans="1:3" x14ac:dyDescent="0.25">
      <c r="A1459">
        <v>1458</v>
      </c>
      <c r="B1459" t="s">
        <v>2350</v>
      </c>
      <c r="C1459">
        <v>6.0000000000000001E-3</v>
      </c>
    </row>
    <row r="1460" spans="1:3" x14ac:dyDescent="0.25">
      <c r="A1460">
        <v>1459</v>
      </c>
      <c r="B1460" t="s">
        <v>2351</v>
      </c>
      <c r="C1460">
        <v>6.0000000000000001E-3</v>
      </c>
    </row>
    <row r="1461" spans="1:3" x14ac:dyDescent="0.25">
      <c r="A1461">
        <v>1460</v>
      </c>
      <c r="B1461" t="s">
        <v>2352</v>
      </c>
      <c r="C1461">
        <v>6.0000000000000001E-3</v>
      </c>
    </row>
    <row r="1462" spans="1:3" x14ac:dyDescent="0.25">
      <c r="A1462">
        <v>1461</v>
      </c>
      <c r="B1462" t="s">
        <v>2353</v>
      </c>
      <c r="C1462">
        <v>6.0000000000000001E-3</v>
      </c>
    </row>
    <row r="1463" spans="1:3" x14ac:dyDescent="0.25">
      <c r="A1463">
        <v>1462</v>
      </c>
      <c r="B1463" t="s">
        <v>2354</v>
      </c>
      <c r="C1463">
        <v>6.0000000000000001E-3</v>
      </c>
    </row>
    <row r="1464" spans="1:3" x14ac:dyDescent="0.25">
      <c r="A1464">
        <v>1463</v>
      </c>
      <c r="B1464" t="s">
        <v>2355</v>
      </c>
      <c r="C1464">
        <v>6.0000000000000001E-3</v>
      </c>
    </row>
    <row r="1465" spans="1:3" x14ac:dyDescent="0.25">
      <c r="A1465">
        <v>1464</v>
      </c>
      <c r="B1465" t="s">
        <v>2356</v>
      </c>
      <c r="C1465">
        <v>6.0000000000000001E-3</v>
      </c>
    </row>
    <row r="1466" spans="1:3" x14ac:dyDescent="0.25">
      <c r="A1466">
        <v>1465</v>
      </c>
      <c r="B1466" t="s">
        <v>2357</v>
      </c>
      <c r="C1466">
        <v>6.0000000000000001E-3</v>
      </c>
    </row>
    <row r="1467" spans="1:3" x14ac:dyDescent="0.25">
      <c r="A1467">
        <v>1466</v>
      </c>
      <c r="B1467" t="s">
        <v>2358</v>
      </c>
      <c r="C1467">
        <v>6.0000000000000001E-3</v>
      </c>
    </row>
    <row r="1468" spans="1:3" x14ac:dyDescent="0.25">
      <c r="A1468">
        <v>1467</v>
      </c>
      <c r="B1468" t="s">
        <v>2359</v>
      </c>
      <c r="C1468">
        <v>6.0000000000000001E-3</v>
      </c>
    </row>
    <row r="1469" spans="1:3" x14ac:dyDescent="0.25">
      <c r="A1469">
        <v>1468</v>
      </c>
      <c r="B1469" t="s">
        <v>2360</v>
      </c>
      <c r="C1469">
        <v>6.0000000000000001E-3</v>
      </c>
    </row>
    <row r="1470" spans="1:3" x14ac:dyDescent="0.25">
      <c r="A1470">
        <v>1469</v>
      </c>
      <c r="B1470" t="s">
        <v>2361</v>
      </c>
      <c r="C1470">
        <v>6.0000000000000001E-3</v>
      </c>
    </row>
    <row r="1471" spans="1:3" x14ac:dyDescent="0.25">
      <c r="A1471">
        <v>1470</v>
      </c>
      <c r="B1471" t="s">
        <v>2362</v>
      </c>
      <c r="C1471">
        <v>6.0000000000000001E-3</v>
      </c>
    </row>
    <row r="1472" spans="1:3" x14ac:dyDescent="0.25">
      <c r="A1472">
        <v>1471</v>
      </c>
      <c r="B1472" t="s">
        <v>2363</v>
      </c>
      <c r="C1472">
        <v>6.0000000000000001E-3</v>
      </c>
    </row>
    <row r="1473" spans="1:3" x14ac:dyDescent="0.25">
      <c r="A1473">
        <v>1472</v>
      </c>
      <c r="B1473" t="s">
        <v>2364</v>
      </c>
      <c r="C1473">
        <v>6.0000000000000001E-3</v>
      </c>
    </row>
    <row r="1474" spans="1:3" x14ac:dyDescent="0.25">
      <c r="A1474">
        <v>1473</v>
      </c>
      <c r="B1474" t="s">
        <v>2365</v>
      </c>
      <c r="C1474">
        <v>6.0000000000000001E-3</v>
      </c>
    </row>
    <row r="1475" spans="1:3" x14ac:dyDescent="0.25">
      <c r="A1475">
        <v>1474</v>
      </c>
      <c r="B1475" t="s">
        <v>2366</v>
      </c>
      <c r="C1475">
        <v>6.0000000000000001E-3</v>
      </c>
    </row>
    <row r="1476" spans="1:3" x14ac:dyDescent="0.25">
      <c r="A1476">
        <v>1475</v>
      </c>
      <c r="B1476" t="s">
        <v>2367</v>
      </c>
      <c r="C1476">
        <v>6.0000000000000001E-3</v>
      </c>
    </row>
    <row r="1477" spans="1:3" x14ac:dyDescent="0.25">
      <c r="A1477">
        <v>1476</v>
      </c>
      <c r="B1477" t="s">
        <v>2368</v>
      </c>
      <c r="C1477">
        <v>6.0000000000000001E-3</v>
      </c>
    </row>
    <row r="1478" spans="1:3" x14ac:dyDescent="0.25">
      <c r="A1478">
        <v>1477</v>
      </c>
      <c r="B1478" t="s">
        <v>2369</v>
      </c>
      <c r="C1478">
        <v>6.0000000000000001E-3</v>
      </c>
    </row>
    <row r="1479" spans="1:3" x14ac:dyDescent="0.25">
      <c r="A1479">
        <v>1478</v>
      </c>
      <c r="B1479" t="s">
        <v>2370</v>
      </c>
      <c r="C1479">
        <v>6.0000000000000001E-3</v>
      </c>
    </row>
    <row r="1480" spans="1:3" x14ac:dyDescent="0.25">
      <c r="A1480">
        <v>1479</v>
      </c>
      <c r="B1480" t="s">
        <v>2371</v>
      </c>
      <c r="C1480">
        <v>6.0000000000000001E-3</v>
      </c>
    </row>
    <row r="1481" spans="1:3" x14ac:dyDescent="0.25">
      <c r="A1481">
        <v>1480</v>
      </c>
      <c r="B1481" t="s">
        <v>2372</v>
      </c>
      <c r="C1481">
        <v>6.0000000000000001E-3</v>
      </c>
    </row>
    <row r="1482" spans="1:3" x14ac:dyDescent="0.25">
      <c r="A1482">
        <v>1481</v>
      </c>
      <c r="B1482" t="s">
        <v>2373</v>
      </c>
      <c r="C1482">
        <v>6.0000000000000001E-3</v>
      </c>
    </row>
    <row r="1483" spans="1:3" x14ac:dyDescent="0.25">
      <c r="A1483">
        <v>1482</v>
      </c>
      <c r="B1483" t="s">
        <v>2374</v>
      </c>
      <c r="C1483">
        <v>6.0000000000000001E-3</v>
      </c>
    </row>
    <row r="1484" spans="1:3" x14ac:dyDescent="0.25">
      <c r="A1484">
        <v>1483</v>
      </c>
      <c r="B1484" t="s">
        <v>2375</v>
      </c>
      <c r="C1484">
        <v>6.0000000000000001E-3</v>
      </c>
    </row>
    <row r="1485" spans="1:3" x14ac:dyDescent="0.25">
      <c r="A1485">
        <v>1484</v>
      </c>
      <c r="B1485" t="s">
        <v>2376</v>
      </c>
      <c r="C1485">
        <v>6.0000000000000001E-3</v>
      </c>
    </row>
    <row r="1486" spans="1:3" x14ac:dyDescent="0.25">
      <c r="A1486">
        <v>1485</v>
      </c>
      <c r="B1486" t="s">
        <v>2377</v>
      </c>
      <c r="C1486">
        <v>6.0000000000000001E-3</v>
      </c>
    </row>
    <row r="1487" spans="1:3" x14ac:dyDescent="0.25">
      <c r="A1487">
        <v>1486</v>
      </c>
      <c r="B1487" t="s">
        <v>2378</v>
      </c>
      <c r="C1487">
        <v>6.0000000000000001E-3</v>
      </c>
    </row>
    <row r="1488" spans="1:3" x14ac:dyDescent="0.25">
      <c r="A1488">
        <v>1487</v>
      </c>
      <c r="B1488" t="s">
        <v>2379</v>
      </c>
      <c r="C1488">
        <v>6.0000000000000001E-3</v>
      </c>
    </row>
    <row r="1489" spans="1:3" x14ac:dyDescent="0.25">
      <c r="A1489">
        <v>1488</v>
      </c>
      <c r="B1489" t="s">
        <v>2380</v>
      </c>
      <c r="C1489">
        <v>6.0000000000000001E-3</v>
      </c>
    </row>
    <row r="1490" spans="1:3" x14ac:dyDescent="0.25">
      <c r="A1490">
        <v>1489</v>
      </c>
      <c r="B1490" t="s">
        <v>2381</v>
      </c>
      <c r="C1490">
        <v>6.0000000000000001E-3</v>
      </c>
    </row>
    <row r="1491" spans="1:3" x14ac:dyDescent="0.25">
      <c r="A1491">
        <v>1490</v>
      </c>
      <c r="B1491" t="s">
        <v>2382</v>
      </c>
      <c r="C1491">
        <v>6.0000000000000001E-3</v>
      </c>
    </row>
    <row r="1492" spans="1:3" x14ac:dyDescent="0.25">
      <c r="A1492">
        <v>1491</v>
      </c>
      <c r="B1492" t="s">
        <v>2383</v>
      </c>
      <c r="C1492">
        <v>6.0000000000000001E-3</v>
      </c>
    </row>
    <row r="1493" spans="1:3" x14ac:dyDescent="0.25">
      <c r="A1493">
        <v>1492</v>
      </c>
      <c r="B1493" t="s">
        <v>2384</v>
      </c>
      <c r="C1493">
        <v>6.0000000000000001E-3</v>
      </c>
    </row>
    <row r="1494" spans="1:3" x14ac:dyDescent="0.25">
      <c r="A1494">
        <v>1493</v>
      </c>
      <c r="B1494" t="s">
        <v>2385</v>
      </c>
      <c r="C1494">
        <v>6.0000000000000001E-3</v>
      </c>
    </row>
    <row r="1495" spans="1:3" x14ac:dyDescent="0.25">
      <c r="A1495">
        <v>1494</v>
      </c>
      <c r="B1495" t="s">
        <v>2386</v>
      </c>
      <c r="C1495">
        <v>6.0000000000000001E-3</v>
      </c>
    </row>
    <row r="1496" spans="1:3" x14ac:dyDescent="0.25">
      <c r="A1496">
        <v>1495</v>
      </c>
      <c r="B1496" t="s">
        <v>2387</v>
      </c>
      <c r="C1496">
        <v>6.0000000000000001E-3</v>
      </c>
    </row>
    <row r="1497" spans="1:3" x14ac:dyDescent="0.25">
      <c r="A1497">
        <v>1496</v>
      </c>
      <c r="B1497" t="s">
        <v>2388</v>
      </c>
      <c r="C1497">
        <v>6.0000000000000001E-3</v>
      </c>
    </row>
    <row r="1498" spans="1:3" x14ac:dyDescent="0.25">
      <c r="A1498">
        <v>1497</v>
      </c>
      <c r="B1498" t="s">
        <v>2389</v>
      </c>
      <c r="C1498">
        <v>6.0000000000000001E-3</v>
      </c>
    </row>
    <row r="1499" spans="1:3" x14ac:dyDescent="0.25">
      <c r="A1499">
        <v>1498</v>
      </c>
      <c r="B1499" t="s">
        <v>2390</v>
      </c>
      <c r="C1499">
        <v>6.0000000000000001E-3</v>
      </c>
    </row>
    <row r="1500" spans="1:3" x14ac:dyDescent="0.25">
      <c r="A1500">
        <v>1499</v>
      </c>
      <c r="B1500" t="s">
        <v>2391</v>
      </c>
      <c r="C1500">
        <v>6.0000000000000001E-3</v>
      </c>
    </row>
    <row r="1501" spans="1:3" x14ac:dyDescent="0.25">
      <c r="A1501">
        <v>1500</v>
      </c>
      <c r="B1501" t="s">
        <v>2392</v>
      </c>
      <c r="C1501">
        <v>6.0000000000000001E-3</v>
      </c>
    </row>
    <row r="1502" spans="1:3" x14ac:dyDescent="0.25">
      <c r="A1502">
        <v>1501</v>
      </c>
      <c r="B1502" t="s">
        <v>2393</v>
      </c>
      <c r="C1502">
        <v>6.0000000000000001E-3</v>
      </c>
    </row>
    <row r="1503" spans="1:3" x14ac:dyDescent="0.25">
      <c r="A1503">
        <v>1502</v>
      </c>
      <c r="B1503" t="s">
        <v>2394</v>
      </c>
      <c r="C1503">
        <v>6.0000000000000001E-3</v>
      </c>
    </row>
    <row r="1504" spans="1:3" x14ac:dyDescent="0.25">
      <c r="A1504">
        <v>1503</v>
      </c>
      <c r="B1504" t="s">
        <v>2395</v>
      </c>
      <c r="C1504">
        <v>6.0000000000000001E-3</v>
      </c>
    </row>
    <row r="1505" spans="1:3" x14ac:dyDescent="0.25">
      <c r="A1505">
        <v>1504</v>
      </c>
      <c r="B1505" t="s">
        <v>2396</v>
      </c>
      <c r="C1505">
        <v>6.0000000000000001E-3</v>
      </c>
    </row>
    <row r="1506" spans="1:3" x14ac:dyDescent="0.25">
      <c r="A1506">
        <v>1505</v>
      </c>
      <c r="B1506" t="s">
        <v>2397</v>
      </c>
      <c r="C1506">
        <v>6.0000000000000001E-3</v>
      </c>
    </row>
    <row r="1507" spans="1:3" x14ac:dyDescent="0.25">
      <c r="A1507">
        <v>1506</v>
      </c>
      <c r="B1507" t="s">
        <v>2398</v>
      </c>
      <c r="C1507">
        <v>6.0000000000000001E-3</v>
      </c>
    </row>
    <row r="1508" spans="1:3" x14ac:dyDescent="0.25">
      <c r="A1508">
        <v>1507</v>
      </c>
      <c r="B1508" t="s">
        <v>2399</v>
      </c>
      <c r="C1508">
        <v>6.0000000000000001E-3</v>
      </c>
    </row>
    <row r="1509" spans="1:3" x14ac:dyDescent="0.25">
      <c r="A1509">
        <v>1508</v>
      </c>
      <c r="B1509" t="s">
        <v>2400</v>
      </c>
      <c r="C1509">
        <v>6.0000000000000001E-3</v>
      </c>
    </row>
    <row r="1510" spans="1:3" x14ac:dyDescent="0.25">
      <c r="A1510">
        <v>1509</v>
      </c>
      <c r="B1510" t="s">
        <v>2401</v>
      </c>
      <c r="C1510">
        <v>6.0000000000000001E-3</v>
      </c>
    </row>
    <row r="1511" spans="1:3" x14ac:dyDescent="0.25">
      <c r="A1511">
        <v>1510</v>
      </c>
      <c r="B1511" t="s">
        <v>2402</v>
      </c>
      <c r="C1511">
        <v>6.0000000000000001E-3</v>
      </c>
    </row>
    <row r="1512" spans="1:3" x14ac:dyDescent="0.25">
      <c r="A1512">
        <v>1511</v>
      </c>
      <c r="B1512" t="s">
        <v>2403</v>
      </c>
      <c r="C1512">
        <v>6.0000000000000001E-3</v>
      </c>
    </row>
    <row r="1513" spans="1:3" x14ac:dyDescent="0.25">
      <c r="A1513">
        <v>1512</v>
      </c>
      <c r="B1513" t="s">
        <v>2404</v>
      </c>
      <c r="C1513">
        <v>6.0000000000000001E-3</v>
      </c>
    </row>
    <row r="1514" spans="1:3" x14ac:dyDescent="0.25">
      <c r="A1514">
        <v>1513</v>
      </c>
      <c r="B1514" t="s">
        <v>2405</v>
      </c>
      <c r="C1514">
        <v>6.0000000000000001E-3</v>
      </c>
    </row>
    <row r="1515" spans="1:3" x14ac:dyDescent="0.25">
      <c r="A1515">
        <v>1514</v>
      </c>
      <c r="B1515" t="s">
        <v>2406</v>
      </c>
      <c r="C1515">
        <v>6.0000000000000001E-3</v>
      </c>
    </row>
    <row r="1516" spans="1:3" x14ac:dyDescent="0.25">
      <c r="A1516">
        <v>1515</v>
      </c>
      <c r="B1516" t="s">
        <v>2407</v>
      </c>
      <c r="C1516">
        <v>6.0000000000000001E-3</v>
      </c>
    </row>
    <row r="1517" spans="1:3" x14ac:dyDescent="0.25">
      <c r="A1517">
        <v>1516</v>
      </c>
      <c r="B1517" t="s">
        <v>2408</v>
      </c>
      <c r="C1517">
        <v>6.0000000000000001E-3</v>
      </c>
    </row>
    <row r="1518" spans="1:3" x14ac:dyDescent="0.25">
      <c r="A1518">
        <v>1517</v>
      </c>
      <c r="B1518" t="s">
        <v>2409</v>
      </c>
      <c r="C1518">
        <v>6.0000000000000001E-3</v>
      </c>
    </row>
    <row r="1519" spans="1:3" x14ac:dyDescent="0.25">
      <c r="A1519">
        <v>1518</v>
      </c>
      <c r="B1519" t="s">
        <v>2410</v>
      </c>
      <c r="C1519">
        <v>6.0000000000000001E-3</v>
      </c>
    </row>
    <row r="1520" spans="1:3" x14ac:dyDescent="0.25">
      <c r="A1520">
        <v>1519</v>
      </c>
      <c r="B1520" t="s">
        <v>2411</v>
      </c>
      <c r="C1520">
        <v>6.0000000000000001E-3</v>
      </c>
    </row>
    <row r="1521" spans="1:3" x14ac:dyDescent="0.25">
      <c r="A1521">
        <v>1520</v>
      </c>
      <c r="B1521" t="s">
        <v>2412</v>
      </c>
      <c r="C1521">
        <v>6.0000000000000001E-3</v>
      </c>
    </row>
    <row r="1522" spans="1:3" x14ac:dyDescent="0.25">
      <c r="A1522">
        <v>1521</v>
      </c>
      <c r="B1522" t="s">
        <v>2413</v>
      </c>
      <c r="C1522">
        <v>6.0000000000000001E-3</v>
      </c>
    </row>
    <row r="1523" spans="1:3" x14ac:dyDescent="0.25">
      <c r="A1523">
        <v>1522</v>
      </c>
      <c r="B1523" t="s">
        <v>2414</v>
      </c>
      <c r="C1523">
        <v>6.0000000000000001E-3</v>
      </c>
    </row>
    <row r="1524" spans="1:3" x14ac:dyDescent="0.25">
      <c r="A1524">
        <v>1523</v>
      </c>
      <c r="B1524" t="s">
        <v>2415</v>
      </c>
      <c r="C1524">
        <v>6.0000000000000001E-3</v>
      </c>
    </row>
    <row r="1525" spans="1:3" x14ac:dyDescent="0.25">
      <c r="A1525">
        <v>1524</v>
      </c>
      <c r="B1525" t="s">
        <v>2416</v>
      </c>
      <c r="C1525">
        <v>6.0000000000000001E-3</v>
      </c>
    </row>
    <row r="1526" spans="1:3" x14ac:dyDescent="0.25">
      <c r="A1526">
        <v>1525</v>
      </c>
      <c r="B1526" t="s">
        <v>2417</v>
      </c>
      <c r="C1526">
        <v>6.0000000000000001E-3</v>
      </c>
    </row>
    <row r="1527" spans="1:3" x14ac:dyDescent="0.25">
      <c r="A1527">
        <v>1526</v>
      </c>
      <c r="B1527" t="s">
        <v>2418</v>
      </c>
      <c r="C1527">
        <v>6.0000000000000001E-3</v>
      </c>
    </row>
    <row r="1528" spans="1:3" x14ac:dyDescent="0.25">
      <c r="A1528">
        <v>1527</v>
      </c>
      <c r="B1528" t="s">
        <v>2419</v>
      </c>
      <c r="C1528">
        <v>6.0000000000000001E-3</v>
      </c>
    </row>
    <row r="1529" spans="1:3" x14ac:dyDescent="0.25">
      <c r="A1529">
        <v>1528</v>
      </c>
      <c r="B1529" t="s">
        <v>2420</v>
      </c>
      <c r="C1529">
        <v>6.0000000000000001E-3</v>
      </c>
    </row>
    <row r="1530" spans="1:3" x14ac:dyDescent="0.25">
      <c r="A1530">
        <v>1529</v>
      </c>
      <c r="B1530" t="s">
        <v>2421</v>
      </c>
      <c r="C1530">
        <v>6.0000000000000001E-3</v>
      </c>
    </row>
    <row r="1531" spans="1:3" x14ac:dyDescent="0.25">
      <c r="A1531">
        <v>1530</v>
      </c>
      <c r="B1531" t="s">
        <v>2422</v>
      </c>
      <c r="C1531">
        <v>6.0000000000000001E-3</v>
      </c>
    </row>
    <row r="1532" spans="1:3" x14ac:dyDescent="0.25">
      <c r="A1532">
        <v>1531</v>
      </c>
      <c r="B1532" t="s">
        <v>2423</v>
      </c>
      <c r="C1532">
        <v>6.0000000000000001E-3</v>
      </c>
    </row>
    <row r="1533" spans="1:3" x14ac:dyDescent="0.25">
      <c r="A1533">
        <v>1532</v>
      </c>
      <c r="B1533" t="s">
        <v>2424</v>
      </c>
      <c r="C1533">
        <v>6.0000000000000001E-3</v>
      </c>
    </row>
    <row r="1534" spans="1:3" x14ac:dyDescent="0.25">
      <c r="A1534">
        <v>1533</v>
      </c>
      <c r="B1534" t="s">
        <v>2425</v>
      </c>
      <c r="C1534">
        <v>6.0000000000000001E-3</v>
      </c>
    </row>
    <row r="1535" spans="1:3" x14ac:dyDescent="0.25">
      <c r="A1535">
        <v>1534</v>
      </c>
      <c r="B1535" t="s">
        <v>2426</v>
      </c>
      <c r="C1535">
        <v>6.0000000000000001E-3</v>
      </c>
    </row>
    <row r="1536" spans="1:3" x14ac:dyDescent="0.25">
      <c r="A1536">
        <v>1535</v>
      </c>
      <c r="B1536" t="s">
        <v>2427</v>
      </c>
      <c r="C1536">
        <v>6.0000000000000001E-3</v>
      </c>
    </row>
    <row r="1537" spans="1:3" x14ac:dyDescent="0.25">
      <c r="A1537">
        <v>1536</v>
      </c>
      <c r="B1537" t="s">
        <v>2428</v>
      </c>
      <c r="C1537">
        <v>6.0000000000000001E-3</v>
      </c>
    </row>
    <row r="1538" spans="1:3" x14ac:dyDescent="0.25">
      <c r="A1538">
        <v>1537</v>
      </c>
      <c r="B1538" t="s">
        <v>2429</v>
      </c>
      <c r="C1538">
        <v>6.0000000000000001E-3</v>
      </c>
    </row>
    <row r="1539" spans="1:3" x14ac:dyDescent="0.25">
      <c r="A1539">
        <v>1538</v>
      </c>
      <c r="B1539" t="s">
        <v>2430</v>
      </c>
      <c r="C1539">
        <v>6.0000000000000001E-3</v>
      </c>
    </row>
    <row r="1540" spans="1:3" x14ac:dyDescent="0.25">
      <c r="A1540">
        <v>1539</v>
      </c>
      <c r="B1540" t="s">
        <v>2431</v>
      </c>
      <c r="C1540">
        <v>6.0000000000000001E-3</v>
      </c>
    </row>
    <row r="1541" spans="1:3" x14ac:dyDescent="0.25">
      <c r="A1541">
        <v>1540</v>
      </c>
      <c r="B1541" t="s">
        <v>2432</v>
      </c>
      <c r="C1541">
        <v>6.0000000000000001E-3</v>
      </c>
    </row>
    <row r="1542" spans="1:3" x14ac:dyDescent="0.25">
      <c r="A1542">
        <v>1541</v>
      </c>
      <c r="B1542" t="s">
        <v>2433</v>
      </c>
      <c r="C1542">
        <v>5.0000000000000001E-3</v>
      </c>
    </row>
    <row r="1543" spans="1:3" x14ac:dyDescent="0.25">
      <c r="A1543">
        <v>1542</v>
      </c>
      <c r="B1543" t="s">
        <v>2434</v>
      </c>
      <c r="C1543">
        <v>5.0000000000000001E-3</v>
      </c>
    </row>
    <row r="1544" spans="1:3" x14ac:dyDescent="0.25">
      <c r="A1544">
        <v>1543</v>
      </c>
      <c r="B1544" t="s">
        <v>2435</v>
      </c>
      <c r="C1544">
        <v>5.0000000000000001E-3</v>
      </c>
    </row>
    <row r="1545" spans="1:3" x14ac:dyDescent="0.25">
      <c r="A1545">
        <v>1544</v>
      </c>
      <c r="B1545" t="s">
        <v>2436</v>
      </c>
      <c r="C1545">
        <v>5.0000000000000001E-3</v>
      </c>
    </row>
    <row r="1546" spans="1:3" x14ac:dyDescent="0.25">
      <c r="A1546">
        <v>1545</v>
      </c>
      <c r="B1546" t="s">
        <v>2437</v>
      </c>
      <c r="C1546">
        <v>5.0000000000000001E-3</v>
      </c>
    </row>
    <row r="1547" spans="1:3" x14ac:dyDescent="0.25">
      <c r="A1547">
        <v>1546</v>
      </c>
      <c r="B1547" t="s">
        <v>2438</v>
      </c>
      <c r="C1547">
        <v>5.0000000000000001E-3</v>
      </c>
    </row>
    <row r="1548" spans="1:3" x14ac:dyDescent="0.25">
      <c r="A1548">
        <v>1547</v>
      </c>
      <c r="B1548" t="s">
        <v>2439</v>
      </c>
      <c r="C1548">
        <v>5.0000000000000001E-3</v>
      </c>
    </row>
    <row r="1549" spans="1:3" x14ac:dyDescent="0.25">
      <c r="A1549">
        <v>1548</v>
      </c>
      <c r="B1549" t="s">
        <v>2440</v>
      </c>
      <c r="C1549">
        <v>5.0000000000000001E-3</v>
      </c>
    </row>
    <row r="1550" spans="1:3" x14ac:dyDescent="0.25">
      <c r="A1550">
        <v>1549</v>
      </c>
      <c r="B1550" t="s">
        <v>2441</v>
      </c>
      <c r="C1550">
        <v>5.0000000000000001E-3</v>
      </c>
    </row>
    <row r="1551" spans="1:3" x14ac:dyDescent="0.25">
      <c r="A1551">
        <v>1550</v>
      </c>
      <c r="B1551" t="s">
        <v>2442</v>
      </c>
      <c r="C1551">
        <v>5.0000000000000001E-3</v>
      </c>
    </row>
    <row r="1552" spans="1:3" x14ac:dyDescent="0.25">
      <c r="A1552">
        <v>1551</v>
      </c>
      <c r="B1552" t="s">
        <v>2443</v>
      </c>
      <c r="C1552">
        <v>5.0000000000000001E-3</v>
      </c>
    </row>
    <row r="1553" spans="1:3" x14ac:dyDescent="0.25">
      <c r="A1553">
        <v>1552</v>
      </c>
      <c r="B1553" t="s">
        <v>2444</v>
      </c>
      <c r="C1553">
        <v>5.0000000000000001E-3</v>
      </c>
    </row>
    <row r="1554" spans="1:3" x14ac:dyDescent="0.25">
      <c r="A1554">
        <v>1553</v>
      </c>
      <c r="B1554" t="s">
        <v>2445</v>
      </c>
      <c r="C1554">
        <v>5.0000000000000001E-3</v>
      </c>
    </row>
    <row r="1555" spans="1:3" x14ac:dyDescent="0.25">
      <c r="A1555">
        <v>1554</v>
      </c>
      <c r="B1555" t="s">
        <v>2446</v>
      </c>
      <c r="C1555">
        <v>5.0000000000000001E-3</v>
      </c>
    </row>
    <row r="1556" spans="1:3" x14ac:dyDescent="0.25">
      <c r="A1556">
        <v>1555</v>
      </c>
      <c r="B1556" t="s">
        <v>2447</v>
      </c>
      <c r="C1556">
        <v>5.0000000000000001E-3</v>
      </c>
    </row>
    <row r="1557" spans="1:3" x14ac:dyDescent="0.25">
      <c r="A1557">
        <v>1556</v>
      </c>
      <c r="B1557" t="s">
        <v>2448</v>
      </c>
      <c r="C1557">
        <v>5.0000000000000001E-3</v>
      </c>
    </row>
    <row r="1558" spans="1:3" x14ac:dyDescent="0.25">
      <c r="A1558">
        <v>1557</v>
      </c>
      <c r="B1558" t="s">
        <v>2449</v>
      </c>
      <c r="C1558">
        <v>5.0000000000000001E-3</v>
      </c>
    </row>
    <row r="1559" spans="1:3" x14ac:dyDescent="0.25">
      <c r="A1559">
        <v>1558</v>
      </c>
      <c r="B1559" t="s">
        <v>2450</v>
      </c>
      <c r="C1559">
        <v>5.0000000000000001E-3</v>
      </c>
    </row>
    <row r="1560" spans="1:3" x14ac:dyDescent="0.25">
      <c r="A1560">
        <v>1559</v>
      </c>
      <c r="B1560" t="s">
        <v>2451</v>
      </c>
      <c r="C1560">
        <v>5.0000000000000001E-3</v>
      </c>
    </row>
    <row r="1561" spans="1:3" x14ac:dyDescent="0.25">
      <c r="A1561">
        <v>1560</v>
      </c>
      <c r="B1561" t="s">
        <v>2452</v>
      </c>
      <c r="C1561">
        <v>5.0000000000000001E-3</v>
      </c>
    </row>
    <row r="1562" spans="1:3" x14ac:dyDescent="0.25">
      <c r="A1562">
        <v>1561</v>
      </c>
      <c r="B1562" t="s">
        <v>2453</v>
      </c>
      <c r="C1562">
        <v>5.0000000000000001E-3</v>
      </c>
    </row>
    <row r="1563" spans="1:3" x14ac:dyDescent="0.25">
      <c r="A1563">
        <v>1562</v>
      </c>
      <c r="B1563" t="s">
        <v>2454</v>
      </c>
      <c r="C1563">
        <v>5.0000000000000001E-3</v>
      </c>
    </row>
    <row r="1564" spans="1:3" x14ac:dyDescent="0.25">
      <c r="A1564">
        <v>1563</v>
      </c>
      <c r="B1564" t="s">
        <v>2455</v>
      </c>
      <c r="C1564">
        <v>5.0000000000000001E-3</v>
      </c>
    </row>
    <row r="1565" spans="1:3" x14ac:dyDescent="0.25">
      <c r="A1565">
        <v>1564</v>
      </c>
      <c r="B1565" t="s">
        <v>2456</v>
      </c>
      <c r="C1565">
        <v>5.0000000000000001E-3</v>
      </c>
    </row>
    <row r="1566" spans="1:3" x14ac:dyDescent="0.25">
      <c r="A1566">
        <v>1565</v>
      </c>
      <c r="B1566" t="s">
        <v>2457</v>
      </c>
      <c r="C1566">
        <v>5.0000000000000001E-3</v>
      </c>
    </row>
    <row r="1567" spans="1:3" x14ac:dyDescent="0.25">
      <c r="A1567">
        <v>1566</v>
      </c>
      <c r="B1567" t="s">
        <v>2458</v>
      </c>
      <c r="C1567">
        <v>5.0000000000000001E-3</v>
      </c>
    </row>
    <row r="1568" spans="1:3" x14ac:dyDescent="0.25">
      <c r="A1568">
        <v>1567</v>
      </c>
      <c r="B1568" t="s">
        <v>2459</v>
      </c>
      <c r="C1568">
        <v>5.0000000000000001E-3</v>
      </c>
    </row>
    <row r="1569" spans="1:3" x14ac:dyDescent="0.25">
      <c r="A1569">
        <v>1568</v>
      </c>
      <c r="B1569" t="s">
        <v>2460</v>
      </c>
      <c r="C1569">
        <v>5.0000000000000001E-3</v>
      </c>
    </row>
    <row r="1570" spans="1:3" x14ac:dyDescent="0.25">
      <c r="A1570">
        <v>1569</v>
      </c>
      <c r="B1570" t="s">
        <v>2461</v>
      </c>
      <c r="C1570">
        <v>5.0000000000000001E-3</v>
      </c>
    </row>
    <row r="1571" spans="1:3" x14ac:dyDescent="0.25">
      <c r="A1571">
        <v>1570</v>
      </c>
      <c r="B1571" t="s">
        <v>2462</v>
      </c>
      <c r="C1571">
        <v>5.0000000000000001E-3</v>
      </c>
    </row>
    <row r="1572" spans="1:3" x14ac:dyDescent="0.25">
      <c r="A1572">
        <v>1571</v>
      </c>
      <c r="B1572" t="s">
        <v>2463</v>
      </c>
      <c r="C1572">
        <v>5.0000000000000001E-3</v>
      </c>
    </row>
    <row r="1573" spans="1:3" x14ac:dyDescent="0.25">
      <c r="A1573">
        <v>1572</v>
      </c>
      <c r="B1573" t="s">
        <v>2464</v>
      </c>
      <c r="C1573">
        <v>5.0000000000000001E-3</v>
      </c>
    </row>
    <row r="1574" spans="1:3" x14ac:dyDescent="0.25">
      <c r="A1574">
        <v>1573</v>
      </c>
      <c r="B1574" t="s">
        <v>2465</v>
      </c>
      <c r="C1574">
        <v>5.0000000000000001E-3</v>
      </c>
    </row>
    <row r="1575" spans="1:3" x14ac:dyDescent="0.25">
      <c r="A1575">
        <v>1574</v>
      </c>
      <c r="B1575" t="s">
        <v>2466</v>
      </c>
      <c r="C1575">
        <v>5.0000000000000001E-3</v>
      </c>
    </row>
    <row r="1576" spans="1:3" x14ac:dyDescent="0.25">
      <c r="A1576">
        <v>1575</v>
      </c>
      <c r="B1576" t="s">
        <v>2467</v>
      </c>
      <c r="C1576">
        <v>5.0000000000000001E-3</v>
      </c>
    </row>
    <row r="1577" spans="1:3" x14ac:dyDescent="0.25">
      <c r="A1577">
        <v>1576</v>
      </c>
      <c r="B1577" t="s">
        <v>2468</v>
      </c>
      <c r="C1577">
        <v>5.0000000000000001E-3</v>
      </c>
    </row>
    <row r="1578" spans="1:3" x14ac:dyDescent="0.25">
      <c r="A1578">
        <v>1577</v>
      </c>
      <c r="B1578" t="s">
        <v>2469</v>
      </c>
      <c r="C1578">
        <v>5.0000000000000001E-3</v>
      </c>
    </row>
    <row r="1579" spans="1:3" x14ac:dyDescent="0.25">
      <c r="A1579">
        <v>1578</v>
      </c>
      <c r="B1579" t="s">
        <v>2470</v>
      </c>
      <c r="C1579">
        <v>5.0000000000000001E-3</v>
      </c>
    </row>
    <row r="1580" spans="1:3" x14ac:dyDescent="0.25">
      <c r="A1580">
        <v>1579</v>
      </c>
      <c r="B1580" t="s">
        <v>2471</v>
      </c>
      <c r="C1580">
        <v>5.0000000000000001E-3</v>
      </c>
    </row>
    <row r="1581" spans="1:3" x14ac:dyDescent="0.25">
      <c r="A1581">
        <v>1580</v>
      </c>
      <c r="B1581" t="s">
        <v>2472</v>
      </c>
      <c r="C1581">
        <v>5.0000000000000001E-3</v>
      </c>
    </row>
    <row r="1582" spans="1:3" x14ac:dyDescent="0.25">
      <c r="A1582">
        <v>1581</v>
      </c>
      <c r="B1582" t="s">
        <v>2473</v>
      </c>
      <c r="C1582">
        <v>5.0000000000000001E-3</v>
      </c>
    </row>
    <row r="1583" spans="1:3" x14ac:dyDescent="0.25">
      <c r="A1583">
        <v>1582</v>
      </c>
      <c r="B1583" t="s">
        <v>2474</v>
      </c>
      <c r="C1583">
        <v>5.0000000000000001E-3</v>
      </c>
    </row>
    <row r="1584" spans="1:3" x14ac:dyDescent="0.25">
      <c r="A1584">
        <v>1583</v>
      </c>
      <c r="B1584" t="s">
        <v>2475</v>
      </c>
      <c r="C1584">
        <v>5.0000000000000001E-3</v>
      </c>
    </row>
    <row r="1585" spans="1:3" x14ac:dyDescent="0.25">
      <c r="A1585">
        <v>1584</v>
      </c>
      <c r="B1585" t="s">
        <v>2476</v>
      </c>
      <c r="C1585">
        <v>5.0000000000000001E-3</v>
      </c>
    </row>
    <row r="1586" spans="1:3" x14ac:dyDescent="0.25">
      <c r="A1586">
        <v>1585</v>
      </c>
      <c r="B1586" t="s">
        <v>2477</v>
      </c>
      <c r="C1586">
        <v>5.0000000000000001E-3</v>
      </c>
    </row>
    <row r="1587" spans="1:3" x14ac:dyDescent="0.25">
      <c r="A1587">
        <v>1586</v>
      </c>
      <c r="B1587" t="s">
        <v>2478</v>
      </c>
      <c r="C1587">
        <v>5.0000000000000001E-3</v>
      </c>
    </row>
    <row r="1588" spans="1:3" x14ac:dyDescent="0.25">
      <c r="A1588">
        <v>1587</v>
      </c>
      <c r="B1588" t="s">
        <v>2479</v>
      </c>
      <c r="C1588">
        <v>5.0000000000000001E-3</v>
      </c>
    </row>
    <row r="1589" spans="1:3" x14ac:dyDescent="0.25">
      <c r="A1589">
        <v>1588</v>
      </c>
      <c r="B1589" t="s">
        <v>2480</v>
      </c>
      <c r="C1589">
        <v>5.0000000000000001E-3</v>
      </c>
    </row>
    <row r="1590" spans="1:3" x14ac:dyDescent="0.25">
      <c r="A1590">
        <v>1589</v>
      </c>
      <c r="B1590" t="s">
        <v>2481</v>
      </c>
      <c r="C1590">
        <v>5.0000000000000001E-3</v>
      </c>
    </row>
    <row r="1591" spans="1:3" x14ac:dyDescent="0.25">
      <c r="A1591">
        <v>1590</v>
      </c>
      <c r="B1591" t="s">
        <v>2482</v>
      </c>
      <c r="C1591">
        <v>5.0000000000000001E-3</v>
      </c>
    </row>
    <row r="1592" spans="1:3" x14ac:dyDescent="0.25">
      <c r="A1592">
        <v>1591</v>
      </c>
      <c r="B1592" t="s">
        <v>2483</v>
      </c>
      <c r="C1592">
        <v>5.0000000000000001E-3</v>
      </c>
    </row>
    <row r="1593" spans="1:3" x14ac:dyDescent="0.25">
      <c r="A1593">
        <v>1592</v>
      </c>
      <c r="B1593" t="s">
        <v>2484</v>
      </c>
      <c r="C1593">
        <v>5.0000000000000001E-3</v>
      </c>
    </row>
    <row r="1594" spans="1:3" x14ac:dyDescent="0.25">
      <c r="A1594">
        <v>1593</v>
      </c>
      <c r="B1594" t="s">
        <v>2485</v>
      </c>
      <c r="C1594">
        <v>5.0000000000000001E-3</v>
      </c>
    </row>
    <row r="1595" spans="1:3" x14ac:dyDescent="0.25">
      <c r="A1595">
        <v>1594</v>
      </c>
      <c r="B1595" t="s">
        <v>2486</v>
      </c>
      <c r="C1595">
        <v>5.0000000000000001E-3</v>
      </c>
    </row>
    <row r="1596" spans="1:3" x14ac:dyDescent="0.25">
      <c r="A1596">
        <v>1595</v>
      </c>
      <c r="B1596" t="s">
        <v>2487</v>
      </c>
      <c r="C1596">
        <v>5.0000000000000001E-3</v>
      </c>
    </row>
    <row r="1597" spans="1:3" x14ac:dyDescent="0.25">
      <c r="A1597">
        <v>1596</v>
      </c>
      <c r="B1597" t="s">
        <v>2488</v>
      </c>
      <c r="C1597">
        <v>5.0000000000000001E-3</v>
      </c>
    </row>
    <row r="1598" spans="1:3" x14ac:dyDescent="0.25">
      <c r="A1598">
        <v>1597</v>
      </c>
      <c r="B1598" t="s">
        <v>2489</v>
      </c>
      <c r="C1598">
        <v>5.0000000000000001E-3</v>
      </c>
    </row>
    <row r="1599" spans="1:3" x14ac:dyDescent="0.25">
      <c r="A1599">
        <v>1598</v>
      </c>
      <c r="B1599" t="s">
        <v>2490</v>
      </c>
      <c r="C1599">
        <v>5.0000000000000001E-3</v>
      </c>
    </row>
    <row r="1600" spans="1:3" x14ac:dyDescent="0.25">
      <c r="A1600">
        <v>1599</v>
      </c>
      <c r="B1600" t="s">
        <v>2491</v>
      </c>
      <c r="C1600">
        <v>5.0000000000000001E-3</v>
      </c>
    </row>
    <row r="1601" spans="1:3" x14ac:dyDescent="0.25">
      <c r="A1601">
        <v>1600</v>
      </c>
      <c r="B1601" t="s">
        <v>2492</v>
      </c>
      <c r="C1601">
        <v>5.0000000000000001E-3</v>
      </c>
    </row>
    <row r="1602" spans="1:3" x14ac:dyDescent="0.25">
      <c r="A1602">
        <v>1601</v>
      </c>
      <c r="B1602" t="s">
        <v>2493</v>
      </c>
      <c r="C1602">
        <v>5.0000000000000001E-3</v>
      </c>
    </row>
    <row r="1603" spans="1:3" x14ac:dyDescent="0.25">
      <c r="A1603">
        <v>1602</v>
      </c>
      <c r="B1603" t="s">
        <v>2494</v>
      </c>
      <c r="C1603">
        <v>5.0000000000000001E-3</v>
      </c>
    </row>
    <row r="1604" spans="1:3" x14ac:dyDescent="0.25">
      <c r="A1604">
        <v>1603</v>
      </c>
      <c r="B1604" t="s">
        <v>2495</v>
      </c>
      <c r="C1604">
        <v>5.0000000000000001E-3</v>
      </c>
    </row>
    <row r="1605" spans="1:3" x14ac:dyDescent="0.25">
      <c r="A1605">
        <v>1604</v>
      </c>
      <c r="B1605" t="s">
        <v>2496</v>
      </c>
      <c r="C1605">
        <v>5.0000000000000001E-3</v>
      </c>
    </row>
    <row r="1606" spans="1:3" x14ac:dyDescent="0.25">
      <c r="A1606">
        <v>1605</v>
      </c>
      <c r="B1606" t="s">
        <v>2497</v>
      </c>
      <c r="C1606">
        <v>5.0000000000000001E-3</v>
      </c>
    </row>
    <row r="1607" spans="1:3" x14ac:dyDescent="0.25">
      <c r="A1607">
        <v>1606</v>
      </c>
      <c r="B1607" t="s">
        <v>2498</v>
      </c>
      <c r="C1607">
        <v>5.0000000000000001E-3</v>
      </c>
    </row>
    <row r="1608" spans="1:3" x14ac:dyDescent="0.25">
      <c r="A1608">
        <v>1607</v>
      </c>
      <c r="B1608" t="s">
        <v>2499</v>
      </c>
      <c r="C1608">
        <v>5.0000000000000001E-3</v>
      </c>
    </row>
    <row r="1609" spans="1:3" x14ac:dyDescent="0.25">
      <c r="A1609">
        <v>1608</v>
      </c>
      <c r="B1609" t="s">
        <v>2500</v>
      </c>
      <c r="C1609">
        <v>5.0000000000000001E-3</v>
      </c>
    </row>
    <row r="1610" spans="1:3" x14ac:dyDescent="0.25">
      <c r="A1610">
        <v>1609</v>
      </c>
      <c r="B1610" t="s">
        <v>2501</v>
      </c>
      <c r="C1610">
        <v>5.0000000000000001E-3</v>
      </c>
    </row>
    <row r="1611" spans="1:3" x14ac:dyDescent="0.25">
      <c r="A1611">
        <v>1610</v>
      </c>
      <c r="B1611" t="s">
        <v>2502</v>
      </c>
      <c r="C1611">
        <v>5.0000000000000001E-3</v>
      </c>
    </row>
    <row r="1612" spans="1:3" x14ac:dyDescent="0.25">
      <c r="A1612">
        <v>1611</v>
      </c>
      <c r="B1612" t="s">
        <v>2503</v>
      </c>
      <c r="C1612">
        <v>5.0000000000000001E-3</v>
      </c>
    </row>
    <row r="1613" spans="1:3" x14ac:dyDescent="0.25">
      <c r="A1613">
        <v>1612</v>
      </c>
      <c r="B1613" t="s">
        <v>2504</v>
      </c>
      <c r="C1613">
        <v>5.0000000000000001E-3</v>
      </c>
    </row>
    <row r="1614" spans="1:3" x14ac:dyDescent="0.25">
      <c r="A1614">
        <v>1613</v>
      </c>
      <c r="B1614" t="s">
        <v>2505</v>
      </c>
      <c r="C1614">
        <v>5.0000000000000001E-3</v>
      </c>
    </row>
    <row r="1615" spans="1:3" x14ac:dyDescent="0.25">
      <c r="A1615">
        <v>1614</v>
      </c>
      <c r="B1615" t="s">
        <v>2506</v>
      </c>
      <c r="C1615">
        <v>5.0000000000000001E-3</v>
      </c>
    </row>
    <row r="1616" spans="1:3" x14ac:dyDescent="0.25">
      <c r="A1616">
        <v>1615</v>
      </c>
      <c r="B1616" t="s">
        <v>2507</v>
      </c>
      <c r="C1616">
        <v>5.0000000000000001E-3</v>
      </c>
    </row>
    <row r="1617" spans="1:3" x14ac:dyDescent="0.25">
      <c r="A1617">
        <v>1616</v>
      </c>
      <c r="B1617" t="s">
        <v>2508</v>
      </c>
      <c r="C1617">
        <v>5.0000000000000001E-3</v>
      </c>
    </row>
    <row r="1618" spans="1:3" x14ac:dyDescent="0.25">
      <c r="A1618">
        <v>1617</v>
      </c>
      <c r="B1618" t="s">
        <v>2509</v>
      </c>
      <c r="C1618">
        <v>5.0000000000000001E-3</v>
      </c>
    </row>
    <row r="1619" spans="1:3" x14ac:dyDescent="0.25">
      <c r="A1619">
        <v>1618</v>
      </c>
      <c r="B1619" t="s">
        <v>2510</v>
      </c>
      <c r="C1619">
        <v>5.0000000000000001E-3</v>
      </c>
    </row>
    <row r="1620" spans="1:3" x14ac:dyDescent="0.25">
      <c r="A1620">
        <v>1619</v>
      </c>
      <c r="B1620" t="s">
        <v>2511</v>
      </c>
      <c r="C1620">
        <v>5.0000000000000001E-3</v>
      </c>
    </row>
    <row r="1621" spans="1:3" x14ac:dyDescent="0.25">
      <c r="A1621">
        <v>1620</v>
      </c>
      <c r="B1621" t="s">
        <v>2512</v>
      </c>
      <c r="C1621">
        <v>5.0000000000000001E-3</v>
      </c>
    </row>
    <row r="1622" spans="1:3" x14ac:dyDescent="0.25">
      <c r="A1622">
        <v>1621</v>
      </c>
      <c r="B1622" t="s">
        <v>2513</v>
      </c>
      <c r="C1622">
        <v>5.0000000000000001E-3</v>
      </c>
    </row>
    <row r="1623" spans="1:3" x14ac:dyDescent="0.25">
      <c r="A1623">
        <v>1622</v>
      </c>
      <c r="B1623" t="s">
        <v>2514</v>
      </c>
      <c r="C1623">
        <v>5.0000000000000001E-3</v>
      </c>
    </row>
    <row r="1624" spans="1:3" x14ac:dyDescent="0.25">
      <c r="A1624">
        <v>1623</v>
      </c>
      <c r="B1624" t="s">
        <v>2515</v>
      </c>
      <c r="C1624">
        <v>5.0000000000000001E-3</v>
      </c>
    </row>
    <row r="1625" spans="1:3" x14ac:dyDescent="0.25">
      <c r="A1625">
        <v>1624</v>
      </c>
      <c r="B1625" t="s">
        <v>2516</v>
      </c>
      <c r="C1625">
        <v>5.0000000000000001E-3</v>
      </c>
    </row>
    <row r="1626" spans="1:3" x14ac:dyDescent="0.25">
      <c r="A1626">
        <v>1625</v>
      </c>
      <c r="B1626" t="s">
        <v>2517</v>
      </c>
      <c r="C1626">
        <v>5.0000000000000001E-3</v>
      </c>
    </row>
    <row r="1627" spans="1:3" x14ac:dyDescent="0.25">
      <c r="A1627">
        <v>1626</v>
      </c>
      <c r="B1627" t="s">
        <v>2518</v>
      </c>
      <c r="C1627">
        <v>5.0000000000000001E-3</v>
      </c>
    </row>
    <row r="1628" spans="1:3" x14ac:dyDescent="0.25">
      <c r="A1628">
        <v>1627</v>
      </c>
      <c r="B1628" t="s">
        <v>2519</v>
      </c>
      <c r="C1628">
        <v>5.0000000000000001E-3</v>
      </c>
    </row>
    <row r="1629" spans="1:3" x14ac:dyDescent="0.25">
      <c r="A1629">
        <v>1628</v>
      </c>
      <c r="B1629" t="s">
        <v>2520</v>
      </c>
      <c r="C1629">
        <v>5.0000000000000001E-3</v>
      </c>
    </row>
    <row r="1630" spans="1:3" x14ac:dyDescent="0.25">
      <c r="A1630">
        <v>1629</v>
      </c>
      <c r="B1630" t="s">
        <v>2521</v>
      </c>
      <c r="C1630">
        <v>5.0000000000000001E-3</v>
      </c>
    </row>
    <row r="1631" spans="1:3" x14ac:dyDescent="0.25">
      <c r="A1631">
        <v>1630</v>
      </c>
      <c r="B1631" t="s">
        <v>2522</v>
      </c>
      <c r="C1631">
        <v>5.0000000000000001E-3</v>
      </c>
    </row>
    <row r="1632" spans="1:3" x14ac:dyDescent="0.25">
      <c r="A1632">
        <v>1631</v>
      </c>
      <c r="B1632" t="s">
        <v>2523</v>
      </c>
      <c r="C1632">
        <v>5.0000000000000001E-3</v>
      </c>
    </row>
    <row r="1633" spans="1:3" x14ac:dyDescent="0.25">
      <c r="A1633">
        <v>1632</v>
      </c>
      <c r="B1633" t="s">
        <v>2524</v>
      </c>
      <c r="C1633">
        <v>5.0000000000000001E-3</v>
      </c>
    </row>
    <row r="1634" spans="1:3" x14ac:dyDescent="0.25">
      <c r="A1634">
        <v>1633</v>
      </c>
      <c r="B1634" t="s">
        <v>2525</v>
      </c>
      <c r="C1634">
        <v>5.0000000000000001E-3</v>
      </c>
    </row>
    <row r="1635" spans="1:3" x14ac:dyDescent="0.25">
      <c r="A1635">
        <v>1634</v>
      </c>
      <c r="B1635" t="s">
        <v>2526</v>
      </c>
      <c r="C1635">
        <v>5.0000000000000001E-3</v>
      </c>
    </row>
    <row r="1636" spans="1:3" x14ac:dyDescent="0.25">
      <c r="A1636">
        <v>1635</v>
      </c>
      <c r="B1636" t="s">
        <v>2527</v>
      </c>
      <c r="C1636">
        <v>5.0000000000000001E-3</v>
      </c>
    </row>
    <row r="1637" spans="1:3" x14ac:dyDescent="0.25">
      <c r="A1637">
        <v>1636</v>
      </c>
      <c r="B1637" t="s">
        <v>2528</v>
      </c>
      <c r="C1637">
        <v>5.0000000000000001E-3</v>
      </c>
    </row>
    <row r="1638" spans="1:3" x14ac:dyDescent="0.25">
      <c r="A1638">
        <v>1637</v>
      </c>
      <c r="B1638" t="s">
        <v>2529</v>
      </c>
      <c r="C1638">
        <v>5.0000000000000001E-3</v>
      </c>
    </row>
    <row r="1639" spans="1:3" x14ac:dyDescent="0.25">
      <c r="A1639">
        <v>1638</v>
      </c>
      <c r="B1639" t="s">
        <v>2530</v>
      </c>
      <c r="C1639">
        <v>5.0000000000000001E-3</v>
      </c>
    </row>
    <row r="1640" spans="1:3" x14ac:dyDescent="0.25">
      <c r="A1640">
        <v>1639</v>
      </c>
      <c r="B1640" t="s">
        <v>2531</v>
      </c>
      <c r="C1640">
        <v>5.0000000000000001E-3</v>
      </c>
    </row>
    <row r="1641" spans="1:3" x14ac:dyDescent="0.25">
      <c r="A1641">
        <v>1640</v>
      </c>
      <c r="B1641" t="s">
        <v>2532</v>
      </c>
      <c r="C1641">
        <v>5.0000000000000001E-3</v>
      </c>
    </row>
    <row r="1642" spans="1:3" x14ac:dyDescent="0.25">
      <c r="A1642">
        <v>1641</v>
      </c>
      <c r="B1642" t="s">
        <v>2533</v>
      </c>
      <c r="C1642">
        <v>5.0000000000000001E-3</v>
      </c>
    </row>
    <row r="1643" spans="1:3" x14ac:dyDescent="0.25">
      <c r="A1643">
        <v>1642</v>
      </c>
      <c r="B1643" t="s">
        <v>2534</v>
      </c>
      <c r="C1643">
        <v>5.0000000000000001E-3</v>
      </c>
    </row>
    <row r="1644" spans="1:3" x14ac:dyDescent="0.25">
      <c r="A1644">
        <v>1643</v>
      </c>
      <c r="B1644" t="s">
        <v>2535</v>
      </c>
      <c r="C1644">
        <v>5.0000000000000001E-3</v>
      </c>
    </row>
    <row r="1645" spans="1:3" x14ac:dyDescent="0.25">
      <c r="A1645">
        <v>1644</v>
      </c>
      <c r="B1645" t="s">
        <v>2536</v>
      </c>
      <c r="C1645">
        <v>5.0000000000000001E-3</v>
      </c>
    </row>
    <row r="1646" spans="1:3" x14ac:dyDescent="0.25">
      <c r="A1646">
        <v>1645</v>
      </c>
      <c r="B1646" t="s">
        <v>2537</v>
      </c>
      <c r="C1646">
        <v>5.0000000000000001E-3</v>
      </c>
    </row>
    <row r="1647" spans="1:3" x14ac:dyDescent="0.25">
      <c r="A1647">
        <v>1646</v>
      </c>
      <c r="B1647" t="s">
        <v>2538</v>
      </c>
      <c r="C1647">
        <v>5.0000000000000001E-3</v>
      </c>
    </row>
    <row r="1648" spans="1:3" x14ac:dyDescent="0.25">
      <c r="A1648">
        <v>1647</v>
      </c>
      <c r="B1648" t="s">
        <v>2539</v>
      </c>
      <c r="C1648">
        <v>5.0000000000000001E-3</v>
      </c>
    </row>
    <row r="1649" spans="1:3" x14ac:dyDescent="0.25">
      <c r="A1649">
        <v>1648</v>
      </c>
      <c r="B1649" t="s">
        <v>2540</v>
      </c>
      <c r="C1649">
        <v>5.0000000000000001E-3</v>
      </c>
    </row>
    <row r="1650" spans="1:3" x14ac:dyDescent="0.25">
      <c r="A1650">
        <v>1649</v>
      </c>
      <c r="B1650" t="s">
        <v>2541</v>
      </c>
      <c r="C1650">
        <v>5.0000000000000001E-3</v>
      </c>
    </row>
    <row r="1651" spans="1:3" x14ac:dyDescent="0.25">
      <c r="A1651">
        <v>1650</v>
      </c>
      <c r="B1651" t="s">
        <v>2542</v>
      </c>
      <c r="C1651">
        <v>5.0000000000000001E-3</v>
      </c>
    </row>
    <row r="1652" spans="1:3" x14ac:dyDescent="0.25">
      <c r="A1652">
        <v>1651</v>
      </c>
      <c r="B1652" t="s">
        <v>2543</v>
      </c>
      <c r="C1652">
        <v>5.0000000000000001E-3</v>
      </c>
    </row>
    <row r="1653" spans="1:3" x14ac:dyDescent="0.25">
      <c r="A1653">
        <v>1652</v>
      </c>
      <c r="B1653" t="s">
        <v>2544</v>
      </c>
      <c r="C1653">
        <v>5.0000000000000001E-3</v>
      </c>
    </row>
    <row r="1654" spans="1:3" x14ac:dyDescent="0.25">
      <c r="A1654">
        <v>1653</v>
      </c>
      <c r="B1654" t="s">
        <v>2545</v>
      </c>
      <c r="C1654">
        <v>5.0000000000000001E-3</v>
      </c>
    </row>
    <row r="1655" spans="1:3" x14ac:dyDescent="0.25">
      <c r="A1655">
        <v>1654</v>
      </c>
      <c r="B1655" t="s">
        <v>2546</v>
      </c>
      <c r="C1655">
        <v>5.0000000000000001E-3</v>
      </c>
    </row>
    <row r="1656" spans="1:3" x14ac:dyDescent="0.25">
      <c r="A1656">
        <v>1655</v>
      </c>
      <c r="B1656" t="s">
        <v>2547</v>
      </c>
      <c r="C1656">
        <v>5.0000000000000001E-3</v>
      </c>
    </row>
    <row r="1657" spans="1:3" x14ac:dyDescent="0.25">
      <c r="A1657">
        <v>1656</v>
      </c>
      <c r="B1657" t="s">
        <v>2548</v>
      </c>
      <c r="C1657">
        <v>5.0000000000000001E-3</v>
      </c>
    </row>
    <row r="1658" spans="1:3" x14ac:dyDescent="0.25">
      <c r="A1658">
        <v>1657</v>
      </c>
      <c r="B1658" t="s">
        <v>2549</v>
      </c>
      <c r="C1658">
        <v>4.0000000000000001E-3</v>
      </c>
    </row>
    <row r="1659" spans="1:3" x14ac:dyDescent="0.25">
      <c r="A1659">
        <v>1658</v>
      </c>
      <c r="B1659" t="s">
        <v>2550</v>
      </c>
      <c r="C1659">
        <v>4.0000000000000001E-3</v>
      </c>
    </row>
    <row r="1660" spans="1:3" x14ac:dyDescent="0.25">
      <c r="A1660">
        <v>1659</v>
      </c>
      <c r="B1660" t="s">
        <v>2551</v>
      </c>
      <c r="C1660">
        <v>4.0000000000000001E-3</v>
      </c>
    </row>
    <row r="1661" spans="1:3" x14ac:dyDescent="0.25">
      <c r="A1661">
        <v>1660</v>
      </c>
      <c r="B1661" t="s">
        <v>2552</v>
      </c>
      <c r="C1661">
        <v>4.0000000000000001E-3</v>
      </c>
    </row>
    <row r="1662" spans="1:3" x14ac:dyDescent="0.25">
      <c r="A1662">
        <v>1661</v>
      </c>
      <c r="B1662" t="s">
        <v>2553</v>
      </c>
      <c r="C1662">
        <v>4.0000000000000001E-3</v>
      </c>
    </row>
    <row r="1663" spans="1:3" x14ac:dyDescent="0.25">
      <c r="A1663">
        <v>1662</v>
      </c>
      <c r="B1663" t="s">
        <v>2554</v>
      </c>
      <c r="C1663">
        <v>4.0000000000000001E-3</v>
      </c>
    </row>
    <row r="1664" spans="1:3" x14ac:dyDescent="0.25">
      <c r="A1664">
        <v>1663</v>
      </c>
      <c r="B1664" t="s">
        <v>2555</v>
      </c>
      <c r="C1664">
        <v>4.0000000000000001E-3</v>
      </c>
    </row>
    <row r="1665" spans="1:3" x14ac:dyDescent="0.25">
      <c r="A1665">
        <v>1664</v>
      </c>
      <c r="B1665" t="s">
        <v>2556</v>
      </c>
      <c r="C1665">
        <v>4.0000000000000001E-3</v>
      </c>
    </row>
    <row r="1666" spans="1:3" x14ac:dyDescent="0.25">
      <c r="A1666">
        <v>1665</v>
      </c>
      <c r="B1666" t="s">
        <v>2557</v>
      </c>
      <c r="C1666">
        <v>4.0000000000000001E-3</v>
      </c>
    </row>
    <row r="1667" spans="1:3" x14ac:dyDescent="0.25">
      <c r="A1667">
        <v>1666</v>
      </c>
      <c r="B1667" t="s">
        <v>2558</v>
      </c>
      <c r="C1667">
        <v>4.0000000000000001E-3</v>
      </c>
    </row>
    <row r="1668" spans="1:3" x14ac:dyDescent="0.25">
      <c r="A1668">
        <v>1667</v>
      </c>
      <c r="B1668" t="s">
        <v>2559</v>
      </c>
      <c r="C1668">
        <v>4.0000000000000001E-3</v>
      </c>
    </row>
    <row r="1669" spans="1:3" x14ac:dyDescent="0.25">
      <c r="A1669">
        <v>1668</v>
      </c>
      <c r="B1669" t="s">
        <v>2560</v>
      </c>
      <c r="C1669">
        <v>4.0000000000000001E-3</v>
      </c>
    </row>
    <row r="1670" spans="1:3" x14ac:dyDescent="0.25">
      <c r="A1670">
        <v>1669</v>
      </c>
      <c r="B1670" t="s">
        <v>2561</v>
      </c>
      <c r="C1670">
        <v>4.0000000000000001E-3</v>
      </c>
    </row>
    <row r="1671" spans="1:3" x14ac:dyDescent="0.25">
      <c r="A1671">
        <v>1670</v>
      </c>
      <c r="B1671" t="s">
        <v>2562</v>
      </c>
      <c r="C1671">
        <v>4.0000000000000001E-3</v>
      </c>
    </row>
    <row r="1672" spans="1:3" x14ac:dyDescent="0.25">
      <c r="A1672">
        <v>1671</v>
      </c>
      <c r="B1672" t="s">
        <v>2563</v>
      </c>
      <c r="C1672">
        <v>4.0000000000000001E-3</v>
      </c>
    </row>
    <row r="1673" spans="1:3" x14ac:dyDescent="0.25">
      <c r="A1673">
        <v>1672</v>
      </c>
      <c r="B1673" t="s">
        <v>2564</v>
      </c>
      <c r="C1673">
        <v>4.0000000000000001E-3</v>
      </c>
    </row>
    <row r="1674" spans="1:3" x14ac:dyDescent="0.25">
      <c r="A1674">
        <v>1673</v>
      </c>
      <c r="B1674" t="s">
        <v>2565</v>
      </c>
      <c r="C1674">
        <v>4.0000000000000001E-3</v>
      </c>
    </row>
    <row r="1675" spans="1:3" x14ac:dyDescent="0.25">
      <c r="A1675">
        <v>1674</v>
      </c>
      <c r="B1675" t="s">
        <v>2566</v>
      </c>
      <c r="C1675">
        <v>4.0000000000000001E-3</v>
      </c>
    </row>
    <row r="1676" spans="1:3" x14ac:dyDescent="0.25">
      <c r="A1676">
        <v>1675</v>
      </c>
      <c r="B1676" t="s">
        <v>2567</v>
      </c>
      <c r="C1676">
        <v>4.0000000000000001E-3</v>
      </c>
    </row>
    <row r="1677" spans="1:3" x14ac:dyDescent="0.25">
      <c r="A1677">
        <v>1676</v>
      </c>
      <c r="B1677" t="s">
        <v>2568</v>
      </c>
      <c r="C1677">
        <v>4.0000000000000001E-3</v>
      </c>
    </row>
    <row r="1678" spans="1:3" x14ac:dyDescent="0.25">
      <c r="A1678">
        <v>1677</v>
      </c>
      <c r="B1678" t="s">
        <v>2569</v>
      </c>
      <c r="C1678">
        <v>4.0000000000000001E-3</v>
      </c>
    </row>
    <row r="1679" spans="1:3" x14ac:dyDescent="0.25">
      <c r="A1679">
        <v>1678</v>
      </c>
      <c r="B1679" t="s">
        <v>2570</v>
      </c>
      <c r="C1679">
        <v>4.0000000000000001E-3</v>
      </c>
    </row>
    <row r="1680" spans="1:3" x14ac:dyDescent="0.25">
      <c r="A1680">
        <v>1679</v>
      </c>
      <c r="B1680" t="s">
        <v>2571</v>
      </c>
      <c r="C1680">
        <v>4.0000000000000001E-3</v>
      </c>
    </row>
    <row r="1681" spans="1:3" x14ac:dyDescent="0.25">
      <c r="A1681">
        <v>1680</v>
      </c>
      <c r="B1681" t="s">
        <v>2572</v>
      </c>
      <c r="C1681">
        <v>4.0000000000000001E-3</v>
      </c>
    </row>
    <row r="1682" spans="1:3" x14ac:dyDescent="0.25">
      <c r="A1682">
        <v>1681</v>
      </c>
      <c r="B1682" t="s">
        <v>2573</v>
      </c>
      <c r="C1682">
        <v>4.0000000000000001E-3</v>
      </c>
    </row>
    <row r="1683" spans="1:3" x14ac:dyDescent="0.25">
      <c r="A1683">
        <v>1682</v>
      </c>
      <c r="B1683" t="s">
        <v>2574</v>
      </c>
      <c r="C1683">
        <v>4.0000000000000001E-3</v>
      </c>
    </row>
    <row r="1684" spans="1:3" x14ac:dyDescent="0.25">
      <c r="A1684">
        <v>1683</v>
      </c>
      <c r="B1684" t="s">
        <v>2575</v>
      </c>
      <c r="C1684">
        <v>4.0000000000000001E-3</v>
      </c>
    </row>
    <row r="1685" spans="1:3" x14ac:dyDescent="0.25">
      <c r="A1685">
        <v>1684</v>
      </c>
      <c r="B1685" t="s">
        <v>2576</v>
      </c>
      <c r="C1685">
        <v>4.0000000000000001E-3</v>
      </c>
    </row>
    <row r="1686" spans="1:3" x14ac:dyDescent="0.25">
      <c r="A1686">
        <v>1685</v>
      </c>
      <c r="B1686" t="s">
        <v>2577</v>
      </c>
      <c r="C1686">
        <v>4.0000000000000001E-3</v>
      </c>
    </row>
    <row r="1687" spans="1:3" x14ac:dyDescent="0.25">
      <c r="A1687">
        <v>1686</v>
      </c>
      <c r="B1687" t="s">
        <v>2578</v>
      </c>
      <c r="C1687">
        <v>4.0000000000000001E-3</v>
      </c>
    </row>
    <row r="1688" spans="1:3" x14ac:dyDescent="0.25">
      <c r="A1688">
        <v>1687</v>
      </c>
      <c r="B1688" t="s">
        <v>2579</v>
      </c>
      <c r="C1688">
        <v>4.0000000000000001E-3</v>
      </c>
    </row>
    <row r="1689" spans="1:3" x14ac:dyDescent="0.25">
      <c r="A1689">
        <v>1688</v>
      </c>
      <c r="B1689" t="s">
        <v>2580</v>
      </c>
      <c r="C1689">
        <v>4.0000000000000001E-3</v>
      </c>
    </row>
    <row r="1690" spans="1:3" x14ac:dyDescent="0.25">
      <c r="A1690">
        <v>1689</v>
      </c>
      <c r="B1690" t="s">
        <v>2581</v>
      </c>
      <c r="C1690">
        <v>4.0000000000000001E-3</v>
      </c>
    </row>
    <row r="1691" spans="1:3" x14ac:dyDescent="0.25">
      <c r="A1691">
        <v>1690</v>
      </c>
      <c r="B1691" t="s">
        <v>2582</v>
      </c>
      <c r="C1691">
        <v>4.0000000000000001E-3</v>
      </c>
    </row>
    <row r="1692" spans="1:3" x14ac:dyDescent="0.25">
      <c r="A1692">
        <v>1691</v>
      </c>
      <c r="B1692" t="s">
        <v>2583</v>
      </c>
      <c r="C1692">
        <v>4.0000000000000001E-3</v>
      </c>
    </row>
    <row r="1693" spans="1:3" x14ac:dyDescent="0.25">
      <c r="A1693">
        <v>1692</v>
      </c>
      <c r="B1693" t="s">
        <v>2584</v>
      </c>
      <c r="C1693">
        <v>4.0000000000000001E-3</v>
      </c>
    </row>
    <row r="1694" spans="1:3" x14ac:dyDescent="0.25">
      <c r="A1694">
        <v>1693</v>
      </c>
      <c r="B1694" t="s">
        <v>2585</v>
      </c>
      <c r="C1694">
        <v>4.0000000000000001E-3</v>
      </c>
    </row>
    <row r="1695" spans="1:3" x14ac:dyDescent="0.25">
      <c r="A1695">
        <v>1694</v>
      </c>
      <c r="B1695" t="s">
        <v>2586</v>
      </c>
      <c r="C1695">
        <v>4.0000000000000001E-3</v>
      </c>
    </row>
    <row r="1696" spans="1:3" x14ac:dyDescent="0.25">
      <c r="A1696">
        <v>1695</v>
      </c>
      <c r="B1696" t="s">
        <v>2587</v>
      </c>
      <c r="C1696">
        <v>4.0000000000000001E-3</v>
      </c>
    </row>
    <row r="1697" spans="1:3" x14ac:dyDescent="0.25">
      <c r="A1697">
        <v>1696</v>
      </c>
      <c r="B1697" t="s">
        <v>2588</v>
      </c>
      <c r="C1697">
        <v>4.0000000000000001E-3</v>
      </c>
    </row>
    <row r="1698" spans="1:3" x14ac:dyDescent="0.25">
      <c r="A1698">
        <v>1697</v>
      </c>
      <c r="B1698" t="s">
        <v>2589</v>
      </c>
      <c r="C1698">
        <v>4.0000000000000001E-3</v>
      </c>
    </row>
    <row r="1699" spans="1:3" x14ac:dyDescent="0.25">
      <c r="A1699">
        <v>1698</v>
      </c>
      <c r="B1699" t="s">
        <v>2590</v>
      </c>
      <c r="C1699">
        <v>4.0000000000000001E-3</v>
      </c>
    </row>
    <row r="1700" spans="1:3" x14ac:dyDescent="0.25">
      <c r="A1700">
        <v>1699</v>
      </c>
      <c r="B1700" t="s">
        <v>2591</v>
      </c>
      <c r="C1700">
        <v>4.0000000000000001E-3</v>
      </c>
    </row>
    <row r="1701" spans="1:3" x14ac:dyDescent="0.25">
      <c r="A1701">
        <v>1700</v>
      </c>
      <c r="B1701" t="s">
        <v>2592</v>
      </c>
      <c r="C1701">
        <v>4.0000000000000001E-3</v>
      </c>
    </row>
    <row r="1702" spans="1:3" x14ac:dyDescent="0.25">
      <c r="A1702">
        <v>1701</v>
      </c>
      <c r="B1702" t="s">
        <v>2593</v>
      </c>
      <c r="C1702">
        <v>4.0000000000000001E-3</v>
      </c>
    </row>
    <row r="1703" spans="1:3" x14ac:dyDescent="0.25">
      <c r="A1703">
        <v>1702</v>
      </c>
      <c r="B1703" t="s">
        <v>2594</v>
      </c>
      <c r="C1703">
        <v>4.0000000000000001E-3</v>
      </c>
    </row>
    <row r="1704" spans="1:3" x14ac:dyDescent="0.25">
      <c r="A1704">
        <v>1703</v>
      </c>
      <c r="B1704" t="s">
        <v>2595</v>
      </c>
      <c r="C1704">
        <v>4.0000000000000001E-3</v>
      </c>
    </row>
    <row r="1705" spans="1:3" x14ac:dyDescent="0.25">
      <c r="A1705">
        <v>1704</v>
      </c>
      <c r="B1705" t="s">
        <v>2596</v>
      </c>
      <c r="C1705">
        <v>4.0000000000000001E-3</v>
      </c>
    </row>
    <row r="1706" spans="1:3" x14ac:dyDescent="0.25">
      <c r="A1706">
        <v>1705</v>
      </c>
      <c r="B1706" t="s">
        <v>2597</v>
      </c>
      <c r="C1706">
        <v>4.0000000000000001E-3</v>
      </c>
    </row>
    <row r="1707" spans="1:3" x14ac:dyDescent="0.25">
      <c r="A1707">
        <v>1706</v>
      </c>
      <c r="B1707" t="s">
        <v>2598</v>
      </c>
      <c r="C1707">
        <v>4.0000000000000001E-3</v>
      </c>
    </row>
    <row r="1708" spans="1:3" x14ac:dyDescent="0.25">
      <c r="A1708">
        <v>1707</v>
      </c>
      <c r="B1708" t="s">
        <v>2599</v>
      </c>
      <c r="C1708">
        <v>4.0000000000000001E-3</v>
      </c>
    </row>
    <row r="1709" spans="1:3" x14ac:dyDescent="0.25">
      <c r="A1709">
        <v>1708</v>
      </c>
      <c r="B1709" t="s">
        <v>2600</v>
      </c>
      <c r="C1709">
        <v>4.0000000000000001E-3</v>
      </c>
    </row>
    <row r="1710" spans="1:3" x14ac:dyDescent="0.25">
      <c r="A1710">
        <v>1709</v>
      </c>
      <c r="B1710" t="s">
        <v>2601</v>
      </c>
      <c r="C1710">
        <v>4.0000000000000001E-3</v>
      </c>
    </row>
    <row r="1711" spans="1:3" x14ac:dyDescent="0.25">
      <c r="A1711">
        <v>1710</v>
      </c>
      <c r="B1711" t="s">
        <v>2602</v>
      </c>
      <c r="C1711">
        <v>4.0000000000000001E-3</v>
      </c>
    </row>
    <row r="1712" spans="1:3" x14ac:dyDescent="0.25">
      <c r="A1712">
        <v>1711</v>
      </c>
      <c r="B1712" t="s">
        <v>2603</v>
      </c>
      <c r="C1712">
        <v>4.0000000000000001E-3</v>
      </c>
    </row>
    <row r="1713" spans="1:3" x14ac:dyDescent="0.25">
      <c r="A1713">
        <v>1712</v>
      </c>
      <c r="B1713" t="s">
        <v>2604</v>
      </c>
      <c r="C1713">
        <v>4.0000000000000001E-3</v>
      </c>
    </row>
    <row r="1714" spans="1:3" x14ac:dyDescent="0.25">
      <c r="A1714">
        <v>1713</v>
      </c>
      <c r="B1714" t="s">
        <v>2605</v>
      </c>
      <c r="C1714">
        <v>4.0000000000000001E-3</v>
      </c>
    </row>
    <row r="1715" spans="1:3" x14ac:dyDescent="0.25">
      <c r="A1715">
        <v>1714</v>
      </c>
      <c r="B1715" t="s">
        <v>2606</v>
      </c>
      <c r="C1715">
        <v>4.0000000000000001E-3</v>
      </c>
    </row>
    <row r="1716" spans="1:3" x14ac:dyDescent="0.25">
      <c r="A1716">
        <v>1715</v>
      </c>
      <c r="B1716" t="s">
        <v>2607</v>
      </c>
      <c r="C1716">
        <v>4.0000000000000001E-3</v>
      </c>
    </row>
    <row r="1717" spans="1:3" x14ac:dyDescent="0.25">
      <c r="A1717">
        <v>1716</v>
      </c>
      <c r="B1717" t="s">
        <v>2608</v>
      </c>
      <c r="C1717">
        <v>4.0000000000000001E-3</v>
      </c>
    </row>
    <row r="1718" spans="1:3" x14ac:dyDescent="0.25">
      <c r="A1718">
        <v>1717</v>
      </c>
      <c r="B1718" t="s">
        <v>2609</v>
      </c>
      <c r="C1718">
        <v>4.0000000000000001E-3</v>
      </c>
    </row>
    <row r="1719" spans="1:3" x14ac:dyDescent="0.25">
      <c r="A1719">
        <v>1718</v>
      </c>
      <c r="B1719" t="s">
        <v>2610</v>
      </c>
      <c r="C1719">
        <v>4.0000000000000001E-3</v>
      </c>
    </row>
    <row r="1720" spans="1:3" x14ac:dyDescent="0.25">
      <c r="A1720">
        <v>1719</v>
      </c>
      <c r="B1720" t="s">
        <v>2611</v>
      </c>
      <c r="C1720">
        <v>4.0000000000000001E-3</v>
      </c>
    </row>
    <row r="1721" spans="1:3" x14ac:dyDescent="0.25">
      <c r="A1721">
        <v>1720</v>
      </c>
      <c r="B1721" t="s">
        <v>2612</v>
      </c>
      <c r="C1721">
        <v>4.0000000000000001E-3</v>
      </c>
    </row>
    <row r="1722" spans="1:3" x14ac:dyDescent="0.25">
      <c r="A1722">
        <v>1721</v>
      </c>
      <c r="B1722" t="s">
        <v>2613</v>
      </c>
      <c r="C1722">
        <v>4.0000000000000001E-3</v>
      </c>
    </row>
    <row r="1723" spans="1:3" x14ac:dyDescent="0.25">
      <c r="A1723">
        <v>1722</v>
      </c>
      <c r="B1723" t="s">
        <v>2614</v>
      </c>
      <c r="C1723">
        <v>4.0000000000000001E-3</v>
      </c>
    </row>
    <row r="1724" spans="1:3" x14ac:dyDescent="0.25">
      <c r="A1724">
        <v>1723</v>
      </c>
      <c r="B1724" t="s">
        <v>2615</v>
      </c>
      <c r="C1724">
        <v>4.0000000000000001E-3</v>
      </c>
    </row>
    <row r="1725" spans="1:3" x14ac:dyDescent="0.25">
      <c r="A1725">
        <v>1724</v>
      </c>
      <c r="B1725" t="s">
        <v>2616</v>
      </c>
      <c r="C1725">
        <v>4.0000000000000001E-3</v>
      </c>
    </row>
    <row r="1726" spans="1:3" x14ac:dyDescent="0.25">
      <c r="A1726">
        <v>1725</v>
      </c>
      <c r="B1726" t="s">
        <v>2617</v>
      </c>
      <c r="C1726">
        <v>4.0000000000000001E-3</v>
      </c>
    </row>
    <row r="1727" spans="1:3" x14ac:dyDescent="0.25">
      <c r="A1727">
        <v>1726</v>
      </c>
      <c r="B1727" t="s">
        <v>2618</v>
      </c>
      <c r="C1727">
        <v>4.0000000000000001E-3</v>
      </c>
    </row>
    <row r="1728" spans="1:3" x14ac:dyDescent="0.25">
      <c r="A1728">
        <v>1727</v>
      </c>
      <c r="B1728" t="s">
        <v>2619</v>
      </c>
      <c r="C1728">
        <v>4.0000000000000001E-3</v>
      </c>
    </row>
    <row r="1729" spans="1:3" x14ac:dyDescent="0.25">
      <c r="A1729">
        <v>1728</v>
      </c>
      <c r="B1729" t="s">
        <v>2620</v>
      </c>
      <c r="C1729">
        <v>4.0000000000000001E-3</v>
      </c>
    </row>
    <row r="1730" spans="1:3" x14ac:dyDescent="0.25">
      <c r="A1730">
        <v>1729</v>
      </c>
      <c r="B1730" t="s">
        <v>2621</v>
      </c>
      <c r="C1730">
        <v>4.0000000000000001E-3</v>
      </c>
    </row>
    <row r="1731" spans="1:3" x14ac:dyDescent="0.25">
      <c r="A1731">
        <v>1730</v>
      </c>
      <c r="B1731" t="s">
        <v>2622</v>
      </c>
      <c r="C1731">
        <v>4.0000000000000001E-3</v>
      </c>
    </row>
    <row r="1732" spans="1:3" x14ac:dyDescent="0.25">
      <c r="A1732">
        <v>1731</v>
      </c>
      <c r="B1732" t="s">
        <v>2623</v>
      </c>
      <c r="C1732">
        <v>4.0000000000000001E-3</v>
      </c>
    </row>
    <row r="1733" spans="1:3" x14ac:dyDescent="0.25">
      <c r="A1733">
        <v>1732</v>
      </c>
      <c r="B1733" t="s">
        <v>2624</v>
      </c>
      <c r="C1733">
        <v>4.0000000000000001E-3</v>
      </c>
    </row>
    <row r="1734" spans="1:3" x14ac:dyDescent="0.25">
      <c r="A1734">
        <v>1733</v>
      </c>
      <c r="B1734" t="s">
        <v>2625</v>
      </c>
      <c r="C1734">
        <v>4.0000000000000001E-3</v>
      </c>
    </row>
    <row r="1735" spans="1:3" x14ac:dyDescent="0.25">
      <c r="A1735">
        <v>1734</v>
      </c>
      <c r="B1735" t="s">
        <v>2626</v>
      </c>
      <c r="C1735">
        <v>4.0000000000000001E-3</v>
      </c>
    </row>
    <row r="1736" spans="1:3" x14ac:dyDescent="0.25">
      <c r="A1736">
        <v>1735</v>
      </c>
      <c r="B1736" t="s">
        <v>2627</v>
      </c>
      <c r="C1736">
        <v>4.0000000000000001E-3</v>
      </c>
    </row>
    <row r="1737" spans="1:3" x14ac:dyDescent="0.25">
      <c r="A1737">
        <v>1736</v>
      </c>
      <c r="B1737" t="s">
        <v>2628</v>
      </c>
      <c r="C1737">
        <v>4.0000000000000001E-3</v>
      </c>
    </row>
    <row r="1738" spans="1:3" x14ac:dyDescent="0.25">
      <c r="A1738">
        <v>1737</v>
      </c>
      <c r="B1738" t="s">
        <v>2629</v>
      </c>
      <c r="C1738">
        <v>4.0000000000000001E-3</v>
      </c>
    </row>
    <row r="1739" spans="1:3" x14ac:dyDescent="0.25">
      <c r="A1739">
        <v>1738</v>
      </c>
      <c r="B1739" t="s">
        <v>2630</v>
      </c>
      <c r="C1739">
        <v>4.0000000000000001E-3</v>
      </c>
    </row>
    <row r="1740" spans="1:3" x14ac:dyDescent="0.25">
      <c r="A1740">
        <v>1739</v>
      </c>
      <c r="B1740" t="s">
        <v>2631</v>
      </c>
      <c r="C1740">
        <v>4.0000000000000001E-3</v>
      </c>
    </row>
    <row r="1741" spans="1:3" x14ac:dyDescent="0.25">
      <c r="A1741">
        <v>1740</v>
      </c>
      <c r="B1741" t="s">
        <v>2632</v>
      </c>
      <c r="C1741">
        <v>4.0000000000000001E-3</v>
      </c>
    </row>
    <row r="1742" spans="1:3" x14ac:dyDescent="0.25">
      <c r="A1742">
        <v>1741</v>
      </c>
      <c r="B1742" t="s">
        <v>2633</v>
      </c>
      <c r="C1742">
        <v>4.0000000000000001E-3</v>
      </c>
    </row>
    <row r="1743" spans="1:3" x14ac:dyDescent="0.25">
      <c r="A1743">
        <v>1742</v>
      </c>
      <c r="B1743" t="s">
        <v>2634</v>
      </c>
      <c r="C1743">
        <v>4.0000000000000001E-3</v>
      </c>
    </row>
    <row r="1744" spans="1:3" x14ac:dyDescent="0.25">
      <c r="A1744">
        <v>1743</v>
      </c>
      <c r="B1744" t="s">
        <v>2635</v>
      </c>
      <c r="C1744">
        <v>4.0000000000000001E-3</v>
      </c>
    </row>
    <row r="1745" spans="1:3" x14ac:dyDescent="0.25">
      <c r="A1745">
        <v>1744</v>
      </c>
      <c r="B1745" t="s">
        <v>2636</v>
      </c>
      <c r="C1745">
        <v>4.0000000000000001E-3</v>
      </c>
    </row>
    <row r="1746" spans="1:3" x14ac:dyDescent="0.25">
      <c r="A1746">
        <v>1745</v>
      </c>
      <c r="B1746" t="s">
        <v>2637</v>
      </c>
      <c r="C1746">
        <v>4.0000000000000001E-3</v>
      </c>
    </row>
    <row r="1747" spans="1:3" x14ac:dyDescent="0.25">
      <c r="A1747">
        <v>1746</v>
      </c>
      <c r="B1747" t="s">
        <v>2638</v>
      </c>
      <c r="C1747">
        <v>4.0000000000000001E-3</v>
      </c>
    </row>
    <row r="1748" spans="1:3" x14ac:dyDescent="0.25">
      <c r="A1748">
        <v>1747</v>
      </c>
      <c r="B1748" t="s">
        <v>2639</v>
      </c>
      <c r="C1748">
        <v>4.0000000000000001E-3</v>
      </c>
    </row>
    <row r="1749" spans="1:3" x14ac:dyDescent="0.25">
      <c r="A1749">
        <v>1748</v>
      </c>
      <c r="B1749" t="s">
        <v>2640</v>
      </c>
      <c r="C1749">
        <v>4.0000000000000001E-3</v>
      </c>
    </row>
    <row r="1750" spans="1:3" x14ac:dyDescent="0.25">
      <c r="A1750">
        <v>1749</v>
      </c>
      <c r="B1750" t="s">
        <v>2641</v>
      </c>
      <c r="C1750">
        <v>4.0000000000000001E-3</v>
      </c>
    </row>
    <row r="1751" spans="1:3" x14ac:dyDescent="0.25">
      <c r="A1751">
        <v>1750</v>
      </c>
      <c r="B1751" t="s">
        <v>2642</v>
      </c>
      <c r="C1751">
        <v>4.0000000000000001E-3</v>
      </c>
    </row>
    <row r="1752" spans="1:3" x14ac:dyDescent="0.25">
      <c r="A1752">
        <v>1751</v>
      </c>
      <c r="B1752" t="s">
        <v>2643</v>
      </c>
      <c r="C1752">
        <v>4.0000000000000001E-3</v>
      </c>
    </row>
    <row r="1753" spans="1:3" x14ac:dyDescent="0.25">
      <c r="A1753">
        <v>1752</v>
      </c>
      <c r="B1753" t="s">
        <v>2644</v>
      </c>
      <c r="C1753">
        <v>4.0000000000000001E-3</v>
      </c>
    </row>
    <row r="1754" spans="1:3" x14ac:dyDescent="0.25">
      <c r="A1754">
        <v>1753</v>
      </c>
      <c r="B1754" t="s">
        <v>2645</v>
      </c>
      <c r="C1754">
        <v>4.0000000000000001E-3</v>
      </c>
    </row>
    <row r="1755" spans="1:3" x14ac:dyDescent="0.25">
      <c r="A1755">
        <v>1754</v>
      </c>
      <c r="B1755" t="s">
        <v>2646</v>
      </c>
      <c r="C1755">
        <v>4.0000000000000001E-3</v>
      </c>
    </row>
    <row r="1756" spans="1:3" x14ac:dyDescent="0.25">
      <c r="A1756">
        <v>1755</v>
      </c>
      <c r="B1756" t="s">
        <v>2647</v>
      </c>
      <c r="C1756">
        <v>4.0000000000000001E-3</v>
      </c>
    </row>
    <row r="1757" spans="1:3" x14ac:dyDescent="0.25">
      <c r="A1757">
        <v>1756</v>
      </c>
      <c r="B1757" t="s">
        <v>2648</v>
      </c>
      <c r="C1757">
        <v>4.0000000000000001E-3</v>
      </c>
    </row>
    <row r="1758" spans="1:3" x14ac:dyDescent="0.25">
      <c r="A1758">
        <v>1757</v>
      </c>
      <c r="B1758" t="s">
        <v>2649</v>
      </c>
      <c r="C1758">
        <v>4.0000000000000001E-3</v>
      </c>
    </row>
    <row r="1759" spans="1:3" x14ac:dyDescent="0.25">
      <c r="A1759">
        <v>1758</v>
      </c>
      <c r="B1759" t="s">
        <v>2650</v>
      </c>
      <c r="C1759">
        <v>4.0000000000000001E-3</v>
      </c>
    </row>
    <row r="1760" spans="1:3" x14ac:dyDescent="0.25">
      <c r="A1760">
        <v>1759</v>
      </c>
      <c r="B1760" t="s">
        <v>2651</v>
      </c>
      <c r="C1760">
        <v>4.0000000000000001E-3</v>
      </c>
    </row>
    <row r="1761" spans="1:3" x14ac:dyDescent="0.25">
      <c r="A1761">
        <v>1760</v>
      </c>
      <c r="B1761" t="s">
        <v>2652</v>
      </c>
      <c r="C1761">
        <v>4.0000000000000001E-3</v>
      </c>
    </row>
    <row r="1762" spans="1:3" x14ac:dyDescent="0.25">
      <c r="A1762">
        <v>1761</v>
      </c>
      <c r="B1762" t="s">
        <v>2653</v>
      </c>
      <c r="C1762">
        <v>4.0000000000000001E-3</v>
      </c>
    </row>
    <row r="1763" spans="1:3" x14ac:dyDescent="0.25">
      <c r="A1763">
        <v>1762</v>
      </c>
      <c r="B1763" t="s">
        <v>2654</v>
      </c>
      <c r="C1763">
        <v>4.0000000000000001E-3</v>
      </c>
    </row>
    <row r="1764" spans="1:3" x14ac:dyDescent="0.25">
      <c r="A1764">
        <v>1763</v>
      </c>
      <c r="B1764" t="s">
        <v>2655</v>
      </c>
      <c r="C1764">
        <v>4.0000000000000001E-3</v>
      </c>
    </row>
    <row r="1765" spans="1:3" x14ac:dyDescent="0.25">
      <c r="A1765">
        <v>1764</v>
      </c>
      <c r="B1765" t="s">
        <v>2656</v>
      </c>
      <c r="C1765">
        <v>4.0000000000000001E-3</v>
      </c>
    </row>
    <row r="1766" spans="1:3" x14ac:dyDescent="0.25">
      <c r="A1766">
        <v>1765</v>
      </c>
      <c r="B1766" t="s">
        <v>2657</v>
      </c>
      <c r="C1766">
        <v>4.0000000000000001E-3</v>
      </c>
    </row>
    <row r="1767" spans="1:3" x14ac:dyDescent="0.25">
      <c r="A1767">
        <v>1766</v>
      </c>
      <c r="B1767" t="s">
        <v>2658</v>
      </c>
      <c r="C1767">
        <v>4.0000000000000001E-3</v>
      </c>
    </row>
    <row r="1768" spans="1:3" x14ac:dyDescent="0.25">
      <c r="A1768">
        <v>1767</v>
      </c>
      <c r="B1768" t="s">
        <v>2659</v>
      </c>
      <c r="C1768">
        <v>4.0000000000000001E-3</v>
      </c>
    </row>
    <row r="1769" spans="1:3" x14ac:dyDescent="0.25">
      <c r="A1769">
        <v>1768</v>
      </c>
      <c r="B1769" t="s">
        <v>2660</v>
      </c>
      <c r="C1769">
        <v>4.0000000000000001E-3</v>
      </c>
    </row>
    <row r="1770" spans="1:3" x14ac:dyDescent="0.25">
      <c r="A1770">
        <v>1769</v>
      </c>
      <c r="B1770" t="s">
        <v>2661</v>
      </c>
      <c r="C1770">
        <v>4.0000000000000001E-3</v>
      </c>
    </row>
    <row r="1771" spans="1:3" x14ac:dyDescent="0.25">
      <c r="A1771">
        <v>1770</v>
      </c>
      <c r="B1771" t="s">
        <v>2662</v>
      </c>
      <c r="C1771">
        <v>4.0000000000000001E-3</v>
      </c>
    </row>
    <row r="1772" spans="1:3" x14ac:dyDescent="0.25">
      <c r="A1772">
        <v>1771</v>
      </c>
      <c r="B1772" t="s">
        <v>2663</v>
      </c>
      <c r="C1772">
        <v>4.0000000000000001E-3</v>
      </c>
    </row>
    <row r="1773" spans="1:3" x14ac:dyDescent="0.25">
      <c r="A1773">
        <v>1772</v>
      </c>
      <c r="B1773" t="s">
        <v>2664</v>
      </c>
      <c r="C1773">
        <v>4.0000000000000001E-3</v>
      </c>
    </row>
    <row r="1774" spans="1:3" x14ac:dyDescent="0.25">
      <c r="A1774">
        <v>1773</v>
      </c>
      <c r="B1774" t="s">
        <v>2665</v>
      </c>
      <c r="C1774">
        <v>4.0000000000000001E-3</v>
      </c>
    </row>
    <row r="1775" spans="1:3" x14ac:dyDescent="0.25">
      <c r="A1775">
        <v>1774</v>
      </c>
      <c r="B1775" t="s">
        <v>2666</v>
      </c>
      <c r="C1775">
        <v>4.0000000000000001E-3</v>
      </c>
    </row>
    <row r="1776" spans="1:3" x14ac:dyDescent="0.25">
      <c r="A1776">
        <v>1775</v>
      </c>
      <c r="B1776" t="s">
        <v>2667</v>
      </c>
      <c r="C1776">
        <v>4.0000000000000001E-3</v>
      </c>
    </row>
    <row r="1777" spans="1:3" x14ac:dyDescent="0.25">
      <c r="A1777">
        <v>1776</v>
      </c>
      <c r="B1777" t="s">
        <v>2668</v>
      </c>
      <c r="C1777">
        <v>4.0000000000000001E-3</v>
      </c>
    </row>
    <row r="1778" spans="1:3" x14ac:dyDescent="0.25">
      <c r="A1778">
        <v>1777</v>
      </c>
      <c r="B1778" t="s">
        <v>2669</v>
      </c>
      <c r="C1778">
        <v>4.0000000000000001E-3</v>
      </c>
    </row>
    <row r="1779" spans="1:3" x14ac:dyDescent="0.25">
      <c r="A1779">
        <v>1778</v>
      </c>
      <c r="B1779" t="s">
        <v>2670</v>
      </c>
      <c r="C1779">
        <v>4.0000000000000001E-3</v>
      </c>
    </row>
    <row r="1780" spans="1:3" x14ac:dyDescent="0.25">
      <c r="A1780">
        <v>1779</v>
      </c>
      <c r="B1780" t="s">
        <v>2671</v>
      </c>
      <c r="C1780">
        <v>4.0000000000000001E-3</v>
      </c>
    </row>
    <row r="1781" spans="1:3" x14ac:dyDescent="0.25">
      <c r="A1781">
        <v>1780</v>
      </c>
      <c r="B1781" t="s">
        <v>2672</v>
      </c>
      <c r="C1781">
        <v>4.0000000000000001E-3</v>
      </c>
    </row>
    <row r="1782" spans="1:3" x14ac:dyDescent="0.25">
      <c r="A1782">
        <v>1781</v>
      </c>
      <c r="B1782" t="s">
        <v>2673</v>
      </c>
      <c r="C1782">
        <v>4.0000000000000001E-3</v>
      </c>
    </row>
    <row r="1783" spans="1:3" x14ac:dyDescent="0.25">
      <c r="A1783">
        <v>1782</v>
      </c>
      <c r="B1783" t="s">
        <v>2674</v>
      </c>
      <c r="C1783">
        <v>4.0000000000000001E-3</v>
      </c>
    </row>
    <row r="1784" spans="1:3" x14ac:dyDescent="0.25">
      <c r="A1784">
        <v>1783</v>
      </c>
      <c r="B1784" t="s">
        <v>2675</v>
      </c>
      <c r="C1784">
        <v>4.0000000000000001E-3</v>
      </c>
    </row>
    <row r="1785" spans="1:3" x14ac:dyDescent="0.25">
      <c r="A1785">
        <v>1784</v>
      </c>
      <c r="B1785" t="s">
        <v>2676</v>
      </c>
      <c r="C1785">
        <v>4.0000000000000001E-3</v>
      </c>
    </row>
    <row r="1786" spans="1:3" x14ac:dyDescent="0.25">
      <c r="A1786">
        <v>1785</v>
      </c>
      <c r="B1786" t="s">
        <v>2677</v>
      </c>
      <c r="C1786">
        <v>4.0000000000000001E-3</v>
      </c>
    </row>
    <row r="1787" spans="1:3" x14ac:dyDescent="0.25">
      <c r="A1787">
        <v>1786</v>
      </c>
      <c r="B1787" t="s">
        <v>2678</v>
      </c>
      <c r="C1787">
        <v>4.0000000000000001E-3</v>
      </c>
    </row>
    <row r="1788" spans="1:3" x14ac:dyDescent="0.25">
      <c r="A1788">
        <v>1787</v>
      </c>
      <c r="B1788" t="s">
        <v>2679</v>
      </c>
      <c r="C1788">
        <v>4.0000000000000001E-3</v>
      </c>
    </row>
    <row r="1789" spans="1:3" x14ac:dyDescent="0.25">
      <c r="A1789">
        <v>1788</v>
      </c>
      <c r="B1789" t="s">
        <v>2680</v>
      </c>
      <c r="C1789">
        <v>4.0000000000000001E-3</v>
      </c>
    </row>
    <row r="1790" spans="1:3" x14ac:dyDescent="0.25">
      <c r="A1790">
        <v>1789</v>
      </c>
      <c r="B1790" t="s">
        <v>2681</v>
      </c>
      <c r="C1790">
        <v>4.0000000000000001E-3</v>
      </c>
    </row>
    <row r="1791" spans="1:3" x14ac:dyDescent="0.25">
      <c r="A1791">
        <v>1790</v>
      </c>
      <c r="B1791" t="s">
        <v>2682</v>
      </c>
      <c r="C1791">
        <v>4.0000000000000001E-3</v>
      </c>
    </row>
    <row r="1792" spans="1:3" x14ac:dyDescent="0.25">
      <c r="A1792">
        <v>1791</v>
      </c>
      <c r="B1792" t="s">
        <v>2683</v>
      </c>
      <c r="C1792">
        <v>4.0000000000000001E-3</v>
      </c>
    </row>
    <row r="1793" spans="1:3" x14ac:dyDescent="0.25">
      <c r="A1793">
        <v>1792</v>
      </c>
      <c r="B1793" t="s">
        <v>2684</v>
      </c>
      <c r="C1793">
        <v>4.0000000000000001E-3</v>
      </c>
    </row>
    <row r="1794" spans="1:3" x14ac:dyDescent="0.25">
      <c r="A1794">
        <v>1793</v>
      </c>
      <c r="B1794" t="s">
        <v>2685</v>
      </c>
      <c r="C1794">
        <v>4.0000000000000001E-3</v>
      </c>
    </row>
    <row r="1795" spans="1:3" x14ac:dyDescent="0.25">
      <c r="A1795">
        <v>1794</v>
      </c>
      <c r="B1795" t="s">
        <v>2686</v>
      </c>
      <c r="C1795">
        <v>4.0000000000000001E-3</v>
      </c>
    </row>
    <row r="1796" spans="1:3" x14ac:dyDescent="0.25">
      <c r="A1796">
        <v>1795</v>
      </c>
      <c r="B1796" t="s">
        <v>2687</v>
      </c>
      <c r="C1796">
        <v>4.0000000000000001E-3</v>
      </c>
    </row>
    <row r="1797" spans="1:3" x14ac:dyDescent="0.25">
      <c r="A1797">
        <v>1796</v>
      </c>
      <c r="B1797" t="s">
        <v>2688</v>
      </c>
      <c r="C1797">
        <v>4.0000000000000001E-3</v>
      </c>
    </row>
    <row r="1798" spans="1:3" x14ac:dyDescent="0.25">
      <c r="A1798">
        <v>1797</v>
      </c>
      <c r="B1798" t="s">
        <v>2689</v>
      </c>
      <c r="C1798">
        <v>4.0000000000000001E-3</v>
      </c>
    </row>
    <row r="1799" spans="1:3" x14ac:dyDescent="0.25">
      <c r="A1799">
        <v>1798</v>
      </c>
      <c r="B1799" t="s">
        <v>2690</v>
      </c>
      <c r="C1799">
        <v>4.0000000000000001E-3</v>
      </c>
    </row>
    <row r="1800" spans="1:3" x14ac:dyDescent="0.25">
      <c r="A1800">
        <v>1799</v>
      </c>
      <c r="B1800" t="s">
        <v>2691</v>
      </c>
      <c r="C1800">
        <v>4.0000000000000001E-3</v>
      </c>
    </row>
    <row r="1801" spans="1:3" x14ac:dyDescent="0.25">
      <c r="A1801">
        <v>1800</v>
      </c>
      <c r="B1801" t="s">
        <v>2692</v>
      </c>
      <c r="C1801">
        <v>4.0000000000000001E-3</v>
      </c>
    </row>
    <row r="1802" spans="1:3" x14ac:dyDescent="0.25">
      <c r="A1802">
        <v>1801</v>
      </c>
      <c r="B1802" t="s">
        <v>2693</v>
      </c>
      <c r="C1802">
        <v>4.0000000000000001E-3</v>
      </c>
    </row>
    <row r="1803" spans="1:3" x14ac:dyDescent="0.25">
      <c r="A1803">
        <v>1802</v>
      </c>
      <c r="B1803" t="s">
        <v>2694</v>
      </c>
      <c r="C1803">
        <v>4.0000000000000001E-3</v>
      </c>
    </row>
    <row r="1804" spans="1:3" x14ac:dyDescent="0.25">
      <c r="A1804">
        <v>1803</v>
      </c>
      <c r="B1804" t="s">
        <v>2695</v>
      </c>
      <c r="C1804">
        <v>4.0000000000000001E-3</v>
      </c>
    </row>
    <row r="1805" spans="1:3" x14ac:dyDescent="0.25">
      <c r="A1805">
        <v>1804</v>
      </c>
      <c r="B1805" t="s">
        <v>2696</v>
      </c>
      <c r="C1805">
        <v>4.0000000000000001E-3</v>
      </c>
    </row>
    <row r="1806" spans="1:3" x14ac:dyDescent="0.25">
      <c r="A1806">
        <v>1805</v>
      </c>
      <c r="B1806" t="s">
        <v>2697</v>
      </c>
      <c r="C1806">
        <v>4.0000000000000001E-3</v>
      </c>
    </row>
    <row r="1807" spans="1:3" x14ac:dyDescent="0.25">
      <c r="A1807">
        <v>1806</v>
      </c>
      <c r="B1807" t="s">
        <v>2698</v>
      </c>
      <c r="C1807">
        <v>4.0000000000000001E-3</v>
      </c>
    </row>
    <row r="1808" spans="1:3" x14ac:dyDescent="0.25">
      <c r="A1808">
        <v>1807</v>
      </c>
      <c r="B1808" t="s">
        <v>2699</v>
      </c>
      <c r="C1808">
        <v>4.0000000000000001E-3</v>
      </c>
    </row>
    <row r="1809" spans="1:3" x14ac:dyDescent="0.25">
      <c r="A1809">
        <v>1808</v>
      </c>
      <c r="B1809" t="s">
        <v>2700</v>
      </c>
      <c r="C1809">
        <v>4.0000000000000001E-3</v>
      </c>
    </row>
    <row r="1810" spans="1:3" x14ac:dyDescent="0.25">
      <c r="A1810">
        <v>1809</v>
      </c>
      <c r="B1810" t="s">
        <v>2701</v>
      </c>
      <c r="C1810">
        <v>4.0000000000000001E-3</v>
      </c>
    </row>
    <row r="1811" spans="1:3" x14ac:dyDescent="0.25">
      <c r="A1811">
        <v>1810</v>
      </c>
      <c r="B1811" t="s">
        <v>2702</v>
      </c>
      <c r="C1811">
        <v>4.0000000000000001E-3</v>
      </c>
    </row>
    <row r="1812" spans="1:3" x14ac:dyDescent="0.25">
      <c r="A1812">
        <v>1811</v>
      </c>
      <c r="B1812" t="s">
        <v>2703</v>
      </c>
      <c r="C1812">
        <v>4.0000000000000001E-3</v>
      </c>
    </row>
    <row r="1813" spans="1:3" x14ac:dyDescent="0.25">
      <c r="A1813">
        <v>1812</v>
      </c>
      <c r="B1813" t="s">
        <v>2704</v>
      </c>
      <c r="C1813">
        <v>4.0000000000000001E-3</v>
      </c>
    </row>
    <row r="1814" spans="1:3" x14ac:dyDescent="0.25">
      <c r="A1814">
        <v>1813</v>
      </c>
      <c r="B1814" t="s">
        <v>2705</v>
      </c>
      <c r="C1814">
        <v>3.0000000000000001E-3</v>
      </c>
    </row>
    <row r="1815" spans="1:3" x14ac:dyDescent="0.25">
      <c r="A1815">
        <v>1814</v>
      </c>
      <c r="B1815" t="s">
        <v>2706</v>
      </c>
      <c r="C1815">
        <v>3.0000000000000001E-3</v>
      </c>
    </row>
    <row r="1816" spans="1:3" x14ac:dyDescent="0.25">
      <c r="A1816">
        <v>1815</v>
      </c>
      <c r="B1816" t="s">
        <v>2707</v>
      </c>
      <c r="C1816">
        <v>3.0000000000000001E-3</v>
      </c>
    </row>
    <row r="1817" spans="1:3" x14ac:dyDescent="0.25">
      <c r="A1817">
        <v>1816</v>
      </c>
      <c r="B1817" t="s">
        <v>2708</v>
      </c>
      <c r="C1817">
        <v>3.0000000000000001E-3</v>
      </c>
    </row>
    <row r="1818" spans="1:3" x14ac:dyDescent="0.25">
      <c r="A1818">
        <v>1817</v>
      </c>
      <c r="B1818" t="s">
        <v>2709</v>
      </c>
      <c r="C1818">
        <v>3.0000000000000001E-3</v>
      </c>
    </row>
    <row r="1819" spans="1:3" x14ac:dyDescent="0.25">
      <c r="A1819">
        <v>1818</v>
      </c>
      <c r="B1819" t="s">
        <v>2710</v>
      </c>
      <c r="C1819">
        <v>3.0000000000000001E-3</v>
      </c>
    </row>
    <row r="1820" spans="1:3" x14ac:dyDescent="0.25">
      <c r="A1820">
        <v>1819</v>
      </c>
      <c r="B1820" t="s">
        <v>2711</v>
      </c>
      <c r="C1820">
        <v>3.0000000000000001E-3</v>
      </c>
    </row>
    <row r="1821" spans="1:3" x14ac:dyDescent="0.25">
      <c r="A1821">
        <v>1820</v>
      </c>
      <c r="B1821" t="s">
        <v>2712</v>
      </c>
      <c r="C1821">
        <v>3.0000000000000001E-3</v>
      </c>
    </row>
    <row r="1822" spans="1:3" x14ac:dyDescent="0.25">
      <c r="A1822">
        <v>1821</v>
      </c>
      <c r="B1822" t="s">
        <v>2713</v>
      </c>
      <c r="C1822">
        <v>3.0000000000000001E-3</v>
      </c>
    </row>
    <row r="1823" spans="1:3" x14ac:dyDescent="0.25">
      <c r="A1823">
        <v>1822</v>
      </c>
      <c r="B1823" t="s">
        <v>2714</v>
      </c>
      <c r="C1823">
        <v>3.0000000000000001E-3</v>
      </c>
    </row>
    <row r="1824" spans="1:3" x14ac:dyDescent="0.25">
      <c r="A1824">
        <v>1823</v>
      </c>
      <c r="B1824" t="s">
        <v>2715</v>
      </c>
      <c r="C1824">
        <v>3.0000000000000001E-3</v>
      </c>
    </row>
    <row r="1825" spans="1:3" x14ac:dyDescent="0.25">
      <c r="A1825">
        <v>1824</v>
      </c>
      <c r="B1825" t="s">
        <v>2716</v>
      </c>
      <c r="C1825">
        <v>3.0000000000000001E-3</v>
      </c>
    </row>
    <row r="1826" spans="1:3" x14ac:dyDescent="0.25">
      <c r="A1826">
        <v>1825</v>
      </c>
      <c r="B1826" t="s">
        <v>2717</v>
      </c>
      <c r="C1826">
        <v>3.0000000000000001E-3</v>
      </c>
    </row>
    <row r="1827" spans="1:3" x14ac:dyDescent="0.25">
      <c r="A1827">
        <v>1826</v>
      </c>
      <c r="B1827" t="s">
        <v>2718</v>
      </c>
      <c r="C1827">
        <v>3.0000000000000001E-3</v>
      </c>
    </row>
    <row r="1828" spans="1:3" x14ac:dyDescent="0.25">
      <c r="A1828">
        <v>1827</v>
      </c>
      <c r="B1828" t="s">
        <v>2719</v>
      </c>
      <c r="C1828">
        <v>3.0000000000000001E-3</v>
      </c>
    </row>
    <row r="1829" spans="1:3" x14ac:dyDescent="0.25">
      <c r="A1829">
        <v>1828</v>
      </c>
      <c r="B1829" t="s">
        <v>2720</v>
      </c>
      <c r="C1829">
        <v>3.0000000000000001E-3</v>
      </c>
    </row>
    <row r="1830" spans="1:3" x14ac:dyDescent="0.25">
      <c r="A1830">
        <v>1829</v>
      </c>
      <c r="B1830" t="s">
        <v>2721</v>
      </c>
      <c r="C1830">
        <v>3.0000000000000001E-3</v>
      </c>
    </row>
    <row r="1831" spans="1:3" x14ac:dyDescent="0.25">
      <c r="A1831">
        <v>1830</v>
      </c>
      <c r="B1831" t="s">
        <v>2722</v>
      </c>
      <c r="C1831">
        <v>3.0000000000000001E-3</v>
      </c>
    </row>
    <row r="1832" spans="1:3" x14ac:dyDescent="0.25">
      <c r="A1832">
        <v>1831</v>
      </c>
      <c r="B1832" t="s">
        <v>2723</v>
      </c>
      <c r="C1832">
        <v>3.0000000000000001E-3</v>
      </c>
    </row>
    <row r="1833" spans="1:3" x14ac:dyDescent="0.25">
      <c r="A1833">
        <v>1832</v>
      </c>
      <c r="B1833" t="s">
        <v>2724</v>
      </c>
      <c r="C1833">
        <v>3.0000000000000001E-3</v>
      </c>
    </row>
    <row r="1834" spans="1:3" x14ac:dyDescent="0.25">
      <c r="A1834">
        <v>1833</v>
      </c>
      <c r="B1834" t="s">
        <v>2725</v>
      </c>
      <c r="C1834">
        <v>3.0000000000000001E-3</v>
      </c>
    </row>
    <row r="1835" spans="1:3" x14ac:dyDescent="0.25">
      <c r="A1835">
        <v>1834</v>
      </c>
      <c r="B1835" t="s">
        <v>2726</v>
      </c>
      <c r="C1835">
        <v>3.0000000000000001E-3</v>
      </c>
    </row>
    <row r="1836" spans="1:3" x14ac:dyDescent="0.25">
      <c r="A1836">
        <v>1835</v>
      </c>
      <c r="B1836" t="s">
        <v>2727</v>
      </c>
      <c r="C1836">
        <v>3.0000000000000001E-3</v>
      </c>
    </row>
    <row r="1837" spans="1:3" x14ac:dyDescent="0.25">
      <c r="A1837">
        <v>1836</v>
      </c>
      <c r="B1837" t="s">
        <v>2728</v>
      </c>
      <c r="C1837">
        <v>3.0000000000000001E-3</v>
      </c>
    </row>
    <row r="1838" spans="1:3" x14ac:dyDescent="0.25">
      <c r="A1838">
        <v>1837</v>
      </c>
      <c r="B1838" t="s">
        <v>2729</v>
      </c>
      <c r="C1838">
        <v>3.0000000000000001E-3</v>
      </c>
    </row>
    <row r="1839" spans="1:3" x14ac:dyDescent="0.25">
      <c r="A1839">
        <v>1838</v>
      </c>
      <c r="B1839" t="s">
        <v>2730</v>
      </c>
      <c r="C1839">
        <v>3.0000000000000001E-3</v>
      </c>
    </row>
    <row r="1840" spans="1:3" x14ac:dyDescent="0.25">
      <c r="A1840">
        <v>1839</v>
      </c>
      <c r="B1840" t="s">
        <v>2731</v>
      </c>
      <c r="C1840">
        <v>3.0000000000000001E-3</v>
      </c>
    </row>
    <row r="1841" spans="1:3" x14ac:dyDescent="0.25">
      <c r="A1841">
        <v>1840</v>
      </c>
      <c r="B1841" t="s">
        <v>2732</v>
      </c>
      <c r="C1841">
        <v>3.0000000000000001E-3</v>
      </c>
    </row>
    <row r="1842" spans="1:3" x14ac:dyDescent="0.25">
      <c r="A1842">
        <v>1841</v>
      </c>
      <c r="B1842" t="s">
        <v>2733</v>
      </c>
      <c r="C1842">
        <v>3.0000000000000001E-3</v>
      </c>
    </row>
    <row r="1843" spans="1:3" x14ac:dyDescent="0.25">
      <c r="A1843">
        <v>1842</v>
      </c>
      <c r="B1843" t="s">
        <v>2734</v>
      </c>
      <c r="C1843">
        <v>3.0000000000000001E-3</v>
      </c>
    </row>
    <row r="1844" spans="1:3" x14ac:dyDescent="0.25">
      <c r="A1844">
        <v>1843</v>
      </c>
      <c r="B1844" t="s">
        <v>2735</v>
      </c>
      <c r="C1844">
        <v>3.0000000000000001E-3</v>
      </c>
    </row>
    <row r="1845" spans="1:3" x14ac:dyDescent="0.25">
      <c r="A1845">
        <v>1844</v>
      </c>
      <c r="B1845" t="s">
        <v>2736</v>
      </c>
      <c r="C1845">
        <v>3.0000000000000001E-3</v>
      </c>
    </row>
    <row r="1846" spans="1:3" x14ac:dyDescent="0.25">
      <c r="A1846">
        <v>1845</v>
      </c>
      <c r="B1846" t="s">
        <v>2737</v>
      </c>
      <c r="C1846">
        <v>3.0000000000000001E-3</v>
      </c>
    </row>
    <row r="1847" spans="1:3" x14ac:dyDescent="0.25">
      <c r="A1847">
        <v>1846</v>
      </c>
      <c r="B1847" t="s">
        <v>2738</v>
      </c>
      <c r="C1847">
        <v>3.0000000000000001E-3</v>
      </c>
    </row>
    <row r="1848" spans="1:3" x14ac:dyDescent="0.25">
      <c r="A1848">
        <v>1847</v>
      </c>
      <c r="B1848" t="s">
        <v>2739</v>
      </c>
      <c r="C1848">
        <v>3.0000000000000001E-3</v>
      </c>
    </row>
    <row r="1849" spans="1:3" x14ac:dyDescent="0.25">
      <c r="A1849">
        <v>1848</v>
      </c>
      <c r="B1849" t="s">
        <v>2740</v>
      </c>
      <c r="C1849">
        <v>3.0000000000000001E-3</v>
      </c>
    </row>
    <row r="1850" spans="1:3" x14ac:dyDescent="0.25">
      <c r="A1850">
        <v>1849</v>
      </c>
      <c r="B1850" t="s">
        <v>2741</v>
      </c>
      <c r="C1850">
        <v>3.0000000000000001E-3</v>
      </c>
    </row>
    <row r="1851" spans="1:3" x14ac:dyDescent="0.25">
      <c r="A1851">
        <v>1850</v>
      </c>
      <c r="B1851" t="s">
        <v>2742</v>
      </c>
      <c r="C1851">
        <v>3.0000000000000001E-3</v>
      </c>
    </row>
    <row r="1852" spans="1:3" x14ac:dyDescent="0.25">
      <c r="A1852">
        <v>1851</v>
      </c>
      <c r="B1852" t="s">
        <v>2743</v>
      </c>
      <c r="C1852">
        <v>3.0000000000000001E-3</v>
      </c>
    </row>
    <row r="1853" spans="1:3" x14ac:dyDescent="0.25">
      <c r="A1853">
        <v>1852</v>
      </c>
      <c r="B1853" t="s">
        <v>2744</v>
      </c>
      <c r="C1853">
        <v>3.0000000000000001E-3</v>
      </c>
    </row>
    <row r="1854" spans="1:3" x14ac:dyDescent="0.25">
      <c r="A1854">
        <v>1853</v>
      </c>
      <c r="B1854" t="s">
        <v>2745</v>
      </c>
      <c r="C1854">
        <v>3.0000000000000001E-3</v>
      </c>
    </row>
    <row r="1855" spans="1:3" x14ac:dyDescent="0.25">
      <c r="A1855">
        <v>1854</v>
      </c>
      <c r="B1855" t="s">
        <v>2746</v>
      </c>
      <c r="C1855">
        <v>3.0000000000000001E-3</v>
      </c>
    </row>
    <row r="1856" spans="1:3" x14ac:dyDescent="0.25">
      <c r="A1856">
        <v>1855</v>
      </c>
      <c r="B1856" t="s">
        <v>2747</v>
      </c>
      <c r="C1856">
        <v>3.0000000000000001E-3</v>
      </c>
    </row>
    <row r="1857" spans="1:3" x14ac:dyDescent="0.25">
      <c r="A1857">
        <v>1856</v>
      </c>
      <c r="B1857" t="s">
        <v>2748</v>
      </c>
      <c r="C1857">
        <v>3.0000000000000001E-3</v>
      </c>
    </row>
    <row r="1858" spans="1:3" x14ac:dyDescent="0.25">
      <c r="A1858">
        <v>1857</v>
      </c>
      <c r="B1858" t="s">
        <v>2749</v>
      </c>
      <c r="C1858">
        <v>3.0000000000000001E-3</v>
      </c>
    </row>
    <row r="1859" spans="1:3" x14ac:dyDescent="0.25">
      <c r="A1859">
        <v>1858</v>
      </c>
      <c r="B1859" t="s">
        <v>2750</v>
      </c>
      <c r="C1859">
        <v>3.0000000000000001E-3</v>
      </c>
    </row>
    <row r="1860" spans="1:3" x14ac:dyDescent="0.25">
      <c r="A1860">
        <v>1859</v>
      </c>
      <c r="B1860" t="s">
        <v>2751</v>
      </c>
      <c r="C1860">
        <v>3.0000000000000001E-3</v>
      </c>
    </row>
    <row r="1861" spans="1:3" x14ac:dyDescent="0.25">
      <c r="A1861">
        <v>1860</v>
      </c>
      <c r="B1861" t="s">
        <v>2752</v>
      </c>
      <c r="C1861">
        <v>3.0000000000000001E-3</v>
      </c>
    </row>
    <row r="1862" spans="1:3" x14ac:dyDescent="0.25">
      <c r="A1862">
        <v>1861</v>
      </c>
      <c r="B1862" t="s">
        <v>2753</v>
      </c>
      <c r="C1862">
        <v>3.0000000000000001E-3</v>
      </c>
    </row>
    <row r="1863" spans="1:3" x14ac:dyDescent="0.25">
      <c r="A1863">
        <v>1862</v>
      </c>
      <c r="B1863" t="s">
        <v>2754</v>
      </c>
      <c r="C1863">
        <v>3.0000000000000001E-3</v>
      </c>
    </row>
    <row r="1864" spans="1:3" x14ac:dyDescent="0.25">
      <c r="A1864">
        <v>1863</v>
      </c>
      <c r="B1864" t="s">
        <v>2755</v>
      </c>
      <c r="C1864">
        <v>3.0000000000000001E-3</v>
      </c>
    </row>
    <row r="1865" spans="1:3" x14ac:dyDescent="0.25">
      <c r="A1865">
        <v>1864</v>
      </c>
      <c r="B1865" t="s">
        <v>2756</v>
      </c>
      <c r="C1865">
        <v>3.0000000000000001E-3</v>
      </c>
    </row>
    <row r="1866" spans="1:3" x14ac:dyDescent="0.25">
      <c r="A1866">
        <v>1865</v>
      </c>
      <c r="B1866" t="s">
        <v>2757</v>
      </c>
      <c r="C1866">
        <v>3.0000000000000001E-3</v>
      </c>
    </row>
    <row r="1867" spans="1:3" x14ac:dyDescent="0.25">
      <c r="A1867">
        <v>1866</v>
      </c>
      <c r="B1867" t="s">
        <v>2758</v>
      </c>
      <c r="C1867">
        <v>3.0000000000000001E-3</v>
      </c>
    </row>
    <row r="1868" spans="1:3" x14ac:dyDescent="0.25">
      <c r="A1868">
        <v>1867</v>
      </c>
      <c r="B1868" t="s">
        <v>2759</v>
      </c>
      <c r="C1868">
        <v>3.0000000000000001E-3</v>
      </c>
    </row>
    <row r="1869" spans="1:3" x14ac:dyDescent="0.25">
      <c r="A1869">
        <v>1868</v>
      </c>
      <c r="B1869" t="s">
        <v>2760</v>
      </c>
      <c r="C1869">
        <v>3.0000000000000001E-3</v>
      </c>
    </row>
    <row r="1870" spans="1:3" x14ac:dyDescent="0.25">
      <c r="A1870">
        <v>1869</v>
      </c>
      <c r="B1870" t="s">
        <v>2761</v>
      </c>
      <c r="C1870">
        <v>3.0000000000000001E-3</v>
      </c>
    </row>
    <row r="1871" spans="1:3" x14ac:dyDescent="0.25">
      <c r="A1871">
        <v>1870</v>
      </c>
      <c r="B1871" t="s">
        <v>2762</v>
      </c>
      <c r="C1871">
        <v>3.0000000000000001E-3</v>
      </c>
    </row>
    <row r="1872" spans="1:3" x14ac:dyDescent="0.25">
      <c r="A1872">
        <v>1871</v>
      </c>
      <c r="B1872" t="s">
        <v>2763</v>
      </c>
      <c r="C1872">
        <v>3.0000000000000001E-3</v>
      </c>
    </row>
    <row r="1873" spans="1:3" x14ac:dyDescent="0.25">
      <c r="A1873">
        <v>1872</v>
      </c>
      <c r="B1873" t="s">
        <v>2764</v>
      </c>
      <c r="C1873">
        <v>3.0000000000000001E-3</v>
      </c>
    </row>
    <row r="1874" spans="1:3" x14ac:dyDescent="0.25">
      <c r="A1874">
        <v>1873</v>
      </c>
      <c r="B1874" t="s">
        <v>2765</v>
      </c>
      <c r="C1874">
        <v>3.0000000000000001E-3</v>
      </c>
    </row>
    <row r="1875" spans="1:3" x14ac:dyDescent="0.25">
      <c r="A1875">
        <v>1874</v>
      </c>
      <c r="B1875" t="s">
        <v>2766</v>
      </c>
      <c r="C1875">
        <v>3.0000000000000001E-3</v>
      </c>
    </row>
    <row r="1876" spans="1:3" x14ac:dyDescent="0.25">
      <c r="A1876">
        <v>1875</v>
      </c>
      <c r="B1876" t="s">
        <v>2767</v>
      </c>
      <c r="C1876">
        <v>3.0000000000000001E-3</v>
      </c>
    </row>
    <row r="1877" spans="1:3" x14ac:dyDescent="0.25">
      <c r="A1877">
        <v>1876</v>
      </c>
      <c r="B1877" t="s">
        <v>2768</v>
      </c>
      <c r="C1877">
        <v>3.0000000000000001E-3</v>
      </c>
    </row>
    <row r="1878" spans="1:3" x14ac:dyDescent="0.25">
      <c r="A1878">
        <v>1877</v>
      </c>
      <c r="B1878" t="s">
        <v>2769</v>
      </c>
      <c r="C1878">
        <v>3.0000000000000001E-3</v>
      </c>
    </row>
    <row r="1879" spans="1:3" x14ac:dyDescent="0.25">
      <c r="A1879">
        <v>1878</v>
      </c>
      <c r="B1879" t="s">
        <v>2770</v>
      </c>
      <c r="C1879">
        <v>3.0000000000000001E-3</v>
      </c>
    </row>
    <row r="1880" spans="1:3" x14ac:dyDescent="0.25">
      <c r="A1880">
        <v>1879</v>
      </c>
      <c r="B1880" t="s">
        <v>2771</v>
      </c>
      <c r="C1880">
        <v>3.0000000000000001E-3</v>
      </c>
    </row>
    <row r="1881" spans="1:3" x14ac:dyDescent="0.25">
      <c r="A1881">
        <v>1880</v>
      </c>
      <c r="B1881" t="s">
        <v>2772</v>
      </c>
      <c r="C1881">
        <v>3.0000000000000001E-3</v>
      </c>
    </row>
    <row r="1882" spans="1:3" x14ac:dyDescent="0.25">
      <c r="A1882">
        <v>1881</v>
      </c>
      <c r="B1882" t="s">
        <v>2773</v>
      </c>
      <c r="C1882">
        <v>3.0000000000000001E-3</v>
      </c>
    </row>
    <row r="1883" spans="1:3" x14ac:dyDescent="0.25">
      <c r="A1883">
        <v>1882</v>
      </c>
      <c r="B1883" t="s">
        <v>2774</v>
      </c>
      <c r="C1883">
        <v>3.0000000000000001E-3</v>
      </c>
    </row>
    <row r="1884" spans="1:3" x14ac:dyDescent="0.25">
      <c r="A1884">
        <v>1883</v>
      </c>
      <c r="B1884" t="s">
        <v>2775</v>
      </c>
      <c r="C1884">
        <v>3.0000000000000001E-3</v>
      </c>
    </row>
    <row r="1885" spans="1:3" x14ac:dyDescent="0.25">
      <c r="A1885">
        <v>1884</v>
      </c>
      <c r="B1885" t="s">
        <v>2776</v>
      </c>
      <c r="C1885">
        <v>3.0000000000000001E-3</v>
      </c>
    </row>
    <row r="1886" spans="1:3" x14ac:dyDescent="0.25">
      <c r="A1886">
        <v>1885</v>
      </c>
      <c r="B1886" t="s">
        <v>2777</v>
      </c>
      <c r="C1886">
        <v>3.0000000000000001E-3</v>
      </c>
    </row>
    <row r="1887" spans="1:3" x14ac:dyDescent="0.25">
      <c r="A1887">
        <v>1886</v>
      </c>
      <c r="B1887" t="s">
        <v>2778</v>
      </c>
      <c r="C1887">
        <v>3.0000000000000001E-3</v>
      </c>
    </row>
    <row r="1888" spans="1:3" x14ac:dyDescent="0.25">
      <c r="A1888">
        <v>1887</v>
      </c>
      <c r="B1888" t="s">
        <v>2779</v>
      </c>
      <c r="C1888">
        <v>3.0000000000000001E-3</v>
      </c>
    </row>
    <row r="1889" spans="1:3" x14ac:dyDescent="0.25">
      <c r="A1889">
        <v>1888</v>
      </c>
      <c r="B1889" t="s">
        <v>2780</v>
      </c>
      <c r="C1889">
        <v>3.0000000000000001E-3</v>
      </c>
    </row>
    <row r="1890" spans="1:3" x14ac:dyDescent="0.25">
      <c r="A1890">
        <v>1889</v>
      </c>
      <c r="B1890" t="s">
        <v>2781</v>
      </c>
      <c r="C1890">
        <v>3.0000000000000001E-3</v>
      </c>
    </row>
    <row r="1891" spans="1:3" x14ac:dyDescent="0.25">
      <c r="A1891">
        <v>1890</v>
      </c>
      <c r="B1891" t="s">
        <v>2782</v>
      </c>
      <c r="C1891">
        <v>3.0000000000000001E-3</v>
      </c>
    </row>
    <row r="1892" spans="1:3" x14ac:dyDescent="0.25">
      <c r="A1892">
        <v>1891</v>
      </c>
      <c r="B1892" t="s">
        <v>2783</v>
      </c>
      <c r="C1892">
        <v>3.0000000000000001E-3</v>
      </c>
    </row>
    <row r="1893" spans="1:3" x14ac:dyDescent="0.25">
      <c r="A1893">
        <v>1892</v>
      </c>
      <c r="B1893" t="s">
        <v>2784</v>
      </c>
      <c r="C1893">
        <v>3.0000000000000001E-3</v>
      </c>
    </row>
    <row r="1894" spans="1:3" x14ac:dyDescent="0.25">
      <c r="A1894">
        <v>1893</v>
      </c>
      <c r="B1894" t="s">
        <v>2785</v>
      </c>
      <c r="C1894">
        <v>3.0000000000000001E-3</v>
      </c>
    </row>
    <row r="1895" spans="1:3" x14ac:dyDescent="0.25">
      <c r="A1895">
        <v>1894</v>
      </c>
      <c r="B1895" t="s">
        <v>2786</v>
      </c>
      <c r="C1895">
        <v>3.0000000000000001E-3</v>
      </c>
    </row>
    <row r="1896" spans="1:3" x14ac:dyDescent="0.25">
      <c r="A1896">
        <v>1895</v>
      </c>
      <c r="B1896" t="s">
        <v>2787</v>
      </c>
      <c r="C1896">
        <v>3.0000000000000001E-3</v>
      </c>
    </row>
    <row r="1897" spans="1:3" x14ac:dyDescent="0.25">
      <c r="A1897">
        <v>1896</v>
      </c>
      <c r="B1897" t="s">
        <v>2788</v>
      </c>
      <c r="C1897">
        <v>3.0000000000000001E-3</v>
      </c>
    </row>
    <row r="1898" spans="1:3" x14ac:dyDescent="0.25">
      <c r="A1898">
        <v>1897</v>
      </c>
      <c r="B1898" t="s">
        <v>2789</v>
      </c>
      <c r="C1898">
        <v>3.0000000000000001E-3</v>
      </c>
    </row>
    <row r="1899" spans="1:3" x14ac:dyDescent="0.25">
      <c r="A1899">
        <v>1898</v>
      </c>
      <c r="B1899" t="s">
        <v>2790</v>
      </c>
      <c r="C1899">
        <v>3.0000000000000001E-3</v>
      </c>
    </row>
    <row r="1900" spans="1:3" x14ac:dyDescent="0.25">
      <c r="A1900">
        <v>1899</v>
      </c>
      <c r="B1900" t="s">
        <v>2791</v>
      </c>
      <c r="C1900">
        <v>3.0000000000000001E-3</v>
      </c>
    </row>
    <row r="1901" spans="1:3" x14ac:dyDescent="0.25">
      <c r="A1901">
        <v>1900</v>
      </c>
      <c r="B1901" t="s">
        <v>2792</v>
      </c>
      <c r="C1901">
        <v>3.0000000000000001E-3</v>
      </c>
    </row>
    <row r="1902" spans="1:3" x14ac:dyDescent="0.25">
      <c r="A1902">
        <v>1901</v>
      </c>
      <c r="B1902" t="s">
        <v>2793</v>
      </c>
      <c r="C1902">
        <v>3.0000000000000001E-3</v>
      </c>
    </row>
    <row r="1903" spans="1:3" x14ac:dyDescent="0.25">
      <c r="A1903">
        <v>1902</v>
      </c>
      <c r="B1903" t="s">
        <v>2794</v>
      </c>
      <c r="C1903">
        <v>3.0000000000000001E-3</v>
      </c>
    </row>
    <row r="1904" spans="1:3" x14ac:dyDescent="0.25">
      <c r="A1904">
        <v>1903</v>
      </c>
      <c r="B1904" t="s">
        <v>2795</v>
      </c>
      <c r="C1904">
        <v>3.0000000000000001E-3</v>
      </c>
    </row>
    <row r="1905" spans="1:3" x14ac:dyDescent="0.25">
      <c r="A1905">
        <v>1904</v>
      </c>
      <c r="B1905" t="s">
        <v>2796</v>
      </c>
      <c r="C1905">
        <v>3.0000000000000001E-3</v>
      </c>
    </row>
    <row r="1906" spans="1:3" x14ac:dyDescent="0.25">
      <c r="A1906">
        <v>1905</v>
      </c>
      <c r="B1906" t="s">
        <v>2797</v>
      </c>
      <c r="C1906">
        <v>3.0000000000000001E-3</v>
      </c>
    </row>
    <row r="1907" spans="1:3" x14ac:dyDescent="0.25">
      <c r="A1907">
        <v>1906</v>
      </c>
      <c r="B1907" t="s">
        <v>2798</v>
      </c>
      <c r="C1907">
        <v>3.0000000000000001E-3</v>
      </c>
    </row>
    <row r="1908" spans="1:3" x14ac:dyDescent="0.25">
      <c r="A1908">
        <v>1907</v>
      </c>
      <c r="B1908" t="s">
        <v>2799</v>
      </c>
      <c r="C1908">
        <v>3.0000000000000001E-3</v>
      </c>
    </row>
    <row r="1909" spans="1:3" x14ac:dyDescent="0.25">
      <c r="A1909">
        <v>1908</v>
      </c>
      <c r="B1909" t="s">
        <v>2800</v>
      </c>
      <c r="C1909">
        <v>3.0000000000000001E-3</v>
      </c>
    </row>
    <row r="1910" spans="1:3" x14ac:dyDescent="0.25">
      <c r="A1910">
        <v>1909</v>
      </c>
      <c r="B1910" t="s">
        <v>2801</v>
      </c>
      <c r="C1910">
        <v>3.0000000000000001E-3</v>
      </c>
    </row>
    <row r="1911" spans="1:3" x14ac:dyDescent="0.25">
      <c r="A1911">
        <v>1910</v>
      </c>
      <c r="B1911" t="s">
        <v>2802</v>
      </c>
      <c r="C1911">
        <v>3.0000000000000001E-3</v>
      </c>
    </row>
    <row r="1912" spans="1:3" x14ac:dyDescent="0.25">
      <c r="A1912">
        <v>1911</v>
      </c>
      <c r="B1912" t="s">
        <v>2803</v>
      </c>
      <c r="C1912">
        <v>3.0000000000000001E-3</v>
      </c>
    </row>
    <row r="1913" spans="1:3" x14ac:dyDescent="0.25">
      <c r="A1913">
        <v>1912</v>
      </c>
      <c r="B1913" t="s">
        <v>2804</v>
      </c>
      <c r="C1913">
        <v>3.0000000000000001E-3</v>
      </c>
    </row>
    <row r="1914" spans="1:3" x14ac:dyDescent="0.25">
      <c r="A1914">
        <v>1913</v>
      </c>
      <c r="B1914" t="s">
        <v>2805</v>
      </c>
      <c r="C1914">
        <v>3.0000000000000001E-3</v>
      </c>
    </row>
    <row r="1915" spans="1:3" x14ac:dyDescent="0.25">
      <c r="A1915">
        <v>1914</v>
      </c>
      <c r="B1915" t="s">
        <v>2806</v>
      </c>
      <c r="C1915">
        <v>3.0000000000000001E-3</v>
      </c>
    </row>
    <row r="1916" spans="1:3" x14ac:dyDescent="0.25">
      <c r="A1916">
        <v>1915</v>
      </c>
      <c r="B1916" t="s">
        <v>2807</v>
      </c>
      <c r="C1916">
        <v>3.0000000000000001E-3</v>
      </c>
    </row>
    <row r="1917" spans="1:3" x14ac:dyDescent="0.25">
      <c r="A1917">
        <v>1916</v>
      </c>
      <c r="B1917" t="s">
        <v>2808</v>
      </c>
      <c r="C1917">
        <v>3.0000000000000001E-3</v>
      </c>
    </row>
    <row r="1918" spans="1:3" x14ac:dyDescent="0.25">
      <c r="A1918">
        <v>1917</v>
      </c>
      <c r="B1918" t="s">
        <v>2809</v>
      </c>
      <c r="C1918">
        <v>3.0000000000000001E-3</v>
      </c>
    </row>
    <row r="1919" spans="1:3" x14ac:dyDescent="0.25">
      <c r="A1919">
        <v>1918</v>
      </c>
      <c r="B1919" t="s">
        <v>2810</v>
      </c>
      <c r="C1919">
        <v>3.0000000000000001E-3</v>
      </c>
    </row>
    <row r="1920" spans="1:3" x14ac:dyDescent="0.25">
      <c r="A1920">
        <v>1919</v>
      </c>
      <c r="B1920" t="s">
        <v>2811</v>
      </c>
      <c r="C1920">
        <v>3.0000000000000001E-3</v>
      </c>
    </row>
    <row r="1921" spans="1:3" x14ac:dyDescent="0.25">
      <c r="A1921">
        <v>1920</v>
      </c>
      <c r="B1921" t="s">
        <v>2812</v>
      </c>
      <c r="C1921">
        <v>3.0000000000000001E-3</v>
      </c>
    </row>
    <row r="1922" spans="1:3" x14ac:dyDescent="0.25">
      <c r="A1922">
        <v>1921</v>
      </c>
      <c r="B1922" t="s">
        <v>2813</v>
      </c>
      <c r="C1922">
        <v>3.0000000000000001E-3</v>
      </c>
    </row>
    <row r="1923" spans="1:3" x14ac:dyDescent="0.25">
      <c r="A1923">
        <v>1922</v>
      </c>
      <c r="B1923" t="s">
        <v>2814</v>
      </c>
      <c r="C1923">
        <v>3.0000000000000001E-3</v>
      </c>
    </row>
    <row r="1924" spans="1:3" x14ac:dyDescent="0.25">
      <c r="A1924">
        <v>1923</v>
      </c>
      <c r="B1924" t="s">
        <v>2815</v>
      </c>
      <c r="C1924">
        <v>3.0000000000000001E-3</v>
      </c>
    </row>
    <row r="1925" spans="1:3" x14ac:dyDescent="0.25">
      <c r="A1925">
        <v>1924</v>
      </c>
      <c r="B1925" t="s">
        <v>2816</v>
      </c>
      <c r="C1925">
        <v>3.0000000000000001E-3</v>
      </c>
    </row>
    <row r="1926" spans="1:3" x14ac:dyDescent="0.25">
      <c r="A1926">
        <v>1925</v>
      </c>
      <c r="B1926" t="s">
        <v>2817</v>
      </c>
      <c r="C1926">
        <v>3.0000000000000001E-3</v>
      </c>
    </row>
    <row r="1927" spans="1:3" x14ac:dyDescent="0.25">
      <c r="A1927">
        <v>1926</v>
      </c>
      <c r="B1927" t="s">
        <v>2818</v>
      </c>
      <c r="C1927">
        <v>3.0000000000000001E-3</v>
      </c>
    </row>
    <row r="1928" spans="1:3" x14ac:dyDescent="0.25">
      <c r="A1928">
        <v>1927</v>
      </c>
      <c r="B1928" t="s">
        <v>2819</v>
      </c>
      <c r="C1928">
        <v>3.0000000000000001E-3</v>
      </c>
    </row>
    <row r="1929" spans="1:3" x14ac:dyDescent="0.25">
      <c r="A1929">
        <v>1928</v>
      </c>
      <c r="B1929" t="s">
        <v>2820</v>
      </c>
      <c r="C1929">
        <v>3.0000000000000001E-3</v>
      </c>
    </row>
    <row r="1930" spans="1:3" x14ac:dyDescent="0.25">
      <c r="A1930">
        <v>1929</v>
      </c>
      <c r="B1930" t="s">
        <v>2821</v>
      </c>
      <c r="C1930">
        <v>3.0000000000000001E-3</v>
      </c>
    </row>
    <row r="1931" spans="1:3" x14ac:dyDescent="0.25">
      <c r="A1931">
        <v>1930</v>
      </c>
      <c r="B1931" t="s">
        <v>2822</v>
      </c>
      <c r="C1931">
        <v>3.0000000000000001E-3</v>
      </c>
    </row>
    <row r="1932" spans="1:3" x14ac:dyDescent="0.25">
      <c r="A1932">
        <v>1931</v>
      </c>
      <c r="B1932" t="s">
        <v>2823</v>
      </c>
      <c r="C1932">
        <v>3.0000000000000001E-3</v>
      </c>
    </row>
    <row r="1933" spans="1:3" x14ac:dyDescent="0.25">
      <c r="A1933">
        <v>1932</v>
      </c>
      <c r="B1933" t="s">
        <v>2824</v>
      </c>
      <c r="C1933">
        <v>3.0000000000000001E-3</v>
      </c>
    </row>
    <row r="1934" spans="1:3" x14ac:dyDescent="0.25">
      <c r="A1934">
        <v>1933</v>
      </c>
      <c r="B1934" t="s">
        <v>2825</v>
      </c>
      <c r="C1934">
        <v>3.0000000000000001E-3</v>
      </c>
    </row>
    <row r="1935" spans="1:3" x14ac:dyDescent="0.25">
      <c r="A1935">
        <v>1934</v>
      </c>
      <c r="B1935" t="s">
        <v>2826</v>
      </c>
      <c r="C1935">
        <v>3.0000000000000001E-3</v>
      </c>
    </row>
    <row r="1936" spans="1:3" x14ac:dyDescent="0.25">
      <c r="A1936">
        <v>1935</v>
      </c>
      <c r="B1936" t="s">
        <v>2827</v>
      </c>
      <c r="C1936">
        <v>3.0000000000000001E-3</v>
      </c>
    </row>
    <row r="1937" spans="1:3" x14ac:dyDescent="0.25">
      <c r="A1937">
        <v>1936</v>
      </c>
      <c r="B1937" t="s">
        <v>2828</v>
      </c>
      <c r="C1937">
        <v>3.0000000000000001E-3</v>
      </c>
    </row>
    <row r="1938" spans="1:3" x14ac:dyDescent="0.25">
      <c r="A1938">
        <v>1937</v>
      </c>
      <c r="B1938" t="s">
        <v>2829</v>
      </c>
      <c r="C1938">
        <v>3.0000000000000001E-3</v>
      </c>
    </row>
    <row r="1939" spans="1:3" x14ac:dyDescent="0.25">
      <c r="A1939">
        <v>1938</v>
      </c>
      <c r="B1939" t="s">
        <v>2830</v>
      </c>
      <c r="C1939">
        <v>3.0000000000000001E-3</v>
      </c>
    </row>
    <row r="1940" spans="1:3" x14ac:dyDescent="0.25">
      <c r="A1940">
        <v>1939</v>
      </c>
      <c r="B1940" t="s">
        <v>2831</v>
      </c>
      <c r="C1940">
        <v>3.0000000000000001E-3</v>
      </c>
    </row>
    <row r="1941" spans="1:3" x14ac:dyDescent="0.25">
      <c r="A1941">
        <v>1940</v>
      </c>
      <c r="B1941" t="s">
        <v>2832</v>
      </c>
      <c r="C1941">
        <v>3.0000000000000001E-3</v>
      </c>
    </row>
    <row r="1942" spans="1:3" x14ac:dyDescent="0.25">
      <c r="A1942">
        <v>1941</v>
      </c>
      <c r="B1942" t="s">
        <v>2833</v>
      </c>
      <c r="C1942">
        <v>3.0000000000000001E-3</v>
      </c>
    </row>
    <row r="1943" spans="1:3" x14ac:dyDescent="0.25">
      <c r="A1943">
        <v>1942</v>
      </c>
      <c r="B1943" t="s">
        <v>2834</v>
      </c>
      <c r="C1943">
        <v>3.0000000000000001E-3</v>
      </c>
    </row>
    <row r="1944" spans="1:3" x14ac:dyDescent="0.25">
      <c r="A1944">
        <v>1943</v>
      </c>
      <c r="B1944" t="s">
        <v>2835</v>
      </c>
      <c r="C1944">
        <v>3.0000000000000001E-3</v>
      </c>
    </row>
    <row r="1945" spans="1:3" x14ac:dyDescent="0.25">
      <c r="A1945">
        <v>1944</v>
      </c>
      <c r="B1945" t="s">
        <v>2836</v>
      </c>
      <c r="C1945">
        <v>3.0000000000000001E-3</v>
      </c>
    </row>
    <row r="1946" spans="1:3" x14ac:dyDescent="0.25">
      <c r="A1946">
        <v>1945</v>
      </c>
      <c r="B1946" t="s">
        <v>2837</v>
      </c>
      <c r="C1946">
        <v>3.0000000000000001E-3</v>
      </c>
    </row>
    <row r="1947" spans="1:3" x14ac:dyDescent="0.25">
      <c r="A1947">
        <v>1946</v>
      </c>
      <c r="B1947" t="s">
        <v>2838</v>
      </c>
      <c r="C1947">
        <v>3.0000000000000001E-3</v>
      </c>
    </row>
    <row r="1948" spans="1:3" x14ac:dyDescent="0.25">
      <c r="A1948">
        <v>1947</v>
      </c>
      <c r="B1948" t="s">
        <v>2839</v>
      </c>
      <c r="C1948">
        <v>3.0000000000000001E-3</v>
      </c>
    </row>
    <row r="1949" spans="1:3" x14ac:dyDescent="0.25">
      <c r="A1949">
        <v>1948</v>
      </c>
      <c r="B1949" t="s">
        <v>2840</v>
      </c>
      <c r="C1949">
        <v>3.0000000000000001E-3</v>
      </c>
    </row>
    <row r="1950" spans="1:3" x14ac:dyDescent="0.25">
      <c r="A1950">
        <v>1949</v>
      </c>
      <c r="B1950" t="s">
        <v>2841</v>
      </c>
      <c r="C1950">
        <v>3.0000000000000001E-3</v>
      </c>
    </row>
    <row r="1951" spans="1:3" x14ac:dyDescent="0.25">
      <c r="A1951">
        <v>1950</v>
      </c>
      <c r="B1951" t="s">
        <v>2842</v>
      </c>
      <c r="C1951">
        <v>3.0000000000000001E-3</v>
      </c>
    </row>
    <row r="1952" spans="1:3" x14ac:dyDescent="0.25">
      <c r="A1952">
        <v>1951</v>
      </c>
      <c r="B1952" t="s">
        <v>2843</v>
      </c>
      <c r="C1952">
        <v>3.0000000000000001E-3</v>
      </c>
    </row>
    <row r="1953" spans="1:3" x14ac:dyDescent="0.25">
      <c r="A1953">
        <v>1952</v>
      </c>
      <c r="B1953" t="s">
        <v>2844</v>
      </c>
      <c r="C1953">
        <v>3.0000000000000001E-3</v>
      </c>
    </row>
    <row r="1954" spans="1:3" x14ac:dyDescent="0.25">
      <c r="A1954">
        <v>1953</v>
      </c>
      <c r="B1954" t="s">
        <v>2845</v>
      </c>
      <c r="C1954">
        <v>3.0000000000000001E-3</v>
      </c>
    </row>
    <row r="1955" spans="1:3" x14ac:dyDescent="0.25">
      <c r="A1955">
        <v>1954</v>
      </c>
      <c r="B1955" t="s">
        <v>2846</v>
      </c>
      <c r="C1955">
        <v>3.0000000000000001E-3</v>
      </c>
    </row>
    <row r="1956" spans="1:3" x14ac:dyDescent="0.25">
      <c r="A1956">
        <v>1955</v>
      </c>
      <c r="B1956" t="s">
        <v>2847</v>
      </c>
      <c r="C1956">
        <v>3.0000000000000001E-3</v>
      </c>
    </row>
    <row r="1957" spans="1:3" x14ac:dyDescent="0.25">
      <c r="A1957">
        <v>1956</v>
      </c>
      <c r="B1957" t="s">
        <v>2848</v>
      </c>
      <c r="C1957">
        <v>3.0000000000000001E-3</v>
      </c>
    </row>
    <row r="1958" spans="1:3" x14ac:dyDescent="0.25">
      <c r="A1958">
        <v>1957</v>
      </c>
      <c r="B1958" t="s">
        <v>2849</v>
      </c>
      <c r="C1958">
        <v>3.0000000000000001E-3</v>
      </c>
    </row>
    <row r="1959" spans="1:3" x14ac:dyDescent="0.25">
      <c r="A1959">
        <v>1958</v>
      </c>
      <c r="B1959" t="s">
        <v>2850</v>
      </c>
      <c r="C1959">
        <v>3.0000000000000001E-3</v>
      </c>
    </row>
    <row r="1960" spans="1:3" x14ac:dyDescent="0.25">
      <c r="A1960">
        <v>1959</v>
      </c>
      <c r="B1960" t="s">
        <v>2851</v>
      </c>
      <c r="C1960">
        <v>3.0000000000000001E-3</v>
      </c>
    </row>
    <row r="1961" spans="1:3" x14ac:dyDescent="0.25">
      <c r="A1961">
        <v>1960</v>
      </c>
      <c r="B1961" t="s">
        <v>2852</v>
      </c>
      <c r="C1961">
        <v>3.0000000000000001E-3</v>
      </c>
    </row>
    <row r="1962" spans="1:3" x14ac:dyDescent="0.25">
      <c r="A1962">
        <v>1961</v>
      </c>
      <c r="B1962" t="s">
        <v>2853</v>
      </c>
      <c r="C1962">
        <v>3.0000000000000001E-3</v>
      </c>
    </row>
    <row r="1963" spans="1:3" x14ac:dyDescent="0.25">
      <c r="A1963">
        <v>1962</v>
      </c>
      <c r="B1963" t="s">
        <v>2854</v>
      </c>
      <c r="C1963">
        <v>3.0000000000000001E-3</v>
      </c>
    </row>
    <row r="1964" spans="1:3" x14ac:dyDescent="0.25">
      <c r="A1964">
        <v>1963</v>
      </c>
      <c r="B1964" t="s">
        <v>2855</v>
      </c>
      <c r="C1964">
        <v>3.0000000000000001E-3</v>
      </c>
    </row>
    <row r="1965" spans="1:3" x14ac:dyDescent="0.25">
      <c r="A1965">
        <v>1964</v>
      </c>
      <c r="B1965" t="s">
        <v>2856</v>
      </c>
      <c r="C1965">
        <v>3.0000000000000001E-3</v>
      </c>
    </row>
    <row r="1966" spans="1:3" x14ac:dyDescent="0.25">
      <c r="A1966">
        <v>1965</v>
      </c>
      <c r="B1966" t="s">
        <v>2857</v>
      </c>
      <c r="C1966">
        <v>3.0000000000000001E-3</v>
      </c>
    </row>
    <row r="1967" spans="1:3" x14ac:dyDescent="0.25">
      <c r="A1967">
        <v>1966</v>
      </c>
      <c r="B1967" t="s">
        <v>2858</v>
      </c>
      <c r="C1967">
        <v>3.0000000000000001E-3</v>
      </c>
    </row>
    <row r="1968" spans="1:3" x14ac:dyDescent="0.25">
      <c r="A1968">
        <v>1967</v>
      </c>
      <c r="B1968" t="s">
        <v>2859</v>
      </c>
      <c r="C1968">
        <v>3.0000000000000001E-3</v>
      </c>
    </row>
    <row r="1969" spans="1:3" x14ac:dyDescent="0.25">
      <c r="A1969">
        <v>1968</v>
      </c>
      <c r="B1969" t="s">
        <v>2860</v>
      </c>
      <c r="C1969">
        <v>3.0000000000000001E-3</v>
      </c>
    </row>
    <row r="1970" spans="1:3" x14ac:dyDescent="0.25">
      <c r="A1970">
        <v>1969</v>
      </c>
      <c r="B1970" t="s">
        <v>2861</v>
      </c>
      <c r="C1970">
        <v>3.0000000000000001E-3</v>
      </c>
    </row>
    <row r="1971" spans="1:3" x14ac:dyDescent="0.25">
      <c r="A1971">
        <v>1970</v>
      </c>
      <c r="B1971" t="s">
        <v>2862</v>
      </c>
      <c r="C1971">
        <v>3.0000000000000001E-3</v>
      </c>
    </row>
    <row r="1972" spans="1:3" x14ac:dyDescent="0.25">
      <c r="A1972">
        <v>1971</v>
      </c>
      <c r="B1972" t="s">
        <v>2863</v>
      </c>
      <c r="C1972">
        <v>3.0000000000000001E-3</v>
      </c>
    </row>
    <row r="1973" spans="1:3" x14ac:dyDescent="0.25">
      <c r="A1973">
        <v>1972</v>
      </c>
      <c r="B1973" t="s">
        <v>2864</v>
      </c>
      <c r="C1973">
        <v>3.0000000000000001E-3</v>
      </c>
    </row>
    <row r="1974" spans="1:3" x14ac:dyDescent="0.25">
      <c r="A1974">
        <v>1973</v>
      </c>
      <c r="B1974" t="s">
        <v>2865</v>
      </c>
      <c r="C1974">
        <v>3.0000000000000001E-3</v>
      </c>
    </row>
    <row r="1975" spans="1:3" x14ac:dyDescent="0.25">
      <c r="A1975">
        <v>1974</v>
      </c>
      <c r="B1975" t="s">
        <v>2866</v>
      </c>
      <c r="C1975">
        <v>3.0000000000000001E-3</v>
      </c>
    </row>
    <row r="1976" spans="1:3" x14ac:dyDescent="0.25">
      <c r="A1976">
        <v>1975</v>
      </c>
      <c r="B1976" t="s">
        <v>2867</v>
      </c>
      <c r="C1976">
        <v>3.0000000000000001E-3</v>
      </c>
    </row>
    <row r="1977" spans="1:3" x14ac:dyDescent="0.25">
      <c r="A1977">
        <v>1976</v>
      </c>
      <c r="B1977" t="s">
        <v>2868</v>
      </c>
      <c r="C1977">
        <v>3.0000000000000001E-3</v>
      </c>
    </row>
    <row r="1978" spans="1:3" x14ac:dyDescent="0.25">
      <c r="A1978">
        <v>1977</v>
      </c>
      <c r="B1978" t="s">
        <v>2869</v>
      </c>
      <c r="C1978">
        <v>3.0000000000000001E-3</v>
      </c>
    </row>
    <row r="1979" spans="1:3" x14ac:dyDescent="0.25">
      <c r="A1979">
        <v>1978</v>
      </c>
      <c r="B1979" t="s">
        <v>2870</v>
      </c>
      <c r="C1979">
        <v>3.0000000000000001E-3</v>
      </c>
    </row>
    <row r="1980" spans="1:3" x14ac:dyDescent="0.25">
      <c r="A1980">
        <v>1979</v>
      </c>
      <c r="B1980" t="s">
        <v>2871</v>
      </c>
      <c r="C1980">
        <v>3.0000000000000001E-3</v>
      </c>
    </row>
    <row r="1981" spans="1:3" x14ac:dyDescent="0.25">
      <c r="A1981">
        <v>1980</v>
      </c>
      <c r="B1981" t="s">
        <v>2872</v>
      </c>
      <c r="C1981">
        <v>3.0000000000000001E-3</v>
      </c>
    </row>
    <row r="1982" spans="1:3" x14ac:dyDescent="0.25">
      <c r="A1982">
        <v>1981</v>
      </c>
      <c r="B1982" t="s">
        <v>2873</v>
      </c>
      <c r="C1982">
        <v>3.0000000000000001E-3</v>
      </c>
    </row>
    <row r="1983" spans="1:3" x14ac:dyDescent="0.25">
      <c r="A1983">
        <v>1982</v>
      </c>
      <c r="B1983" t="s">
        <v>2874</v>
      </c>
      <c r="C1983">
        <v>3.0000000000000001E-3</v>
      </c>
    </row>
    <row r="1984" spans="1:3" x14ac:dyDescent="0.25">
      <c r="A1984">
        <v>1983</v>
      </c>
      <c r="B1984" t="s">
        <v>2875</v>
      </c>
      <c r="C1984">
        <v>3.0000000000000001E-3</v>
      </c>
    </row>
    <row r="1985" spans="1:3" x14ac:dyDescent="0.25">
      <c r="A1985">
        <v>1984</v>
      </c>
      <c r="B1985" t="s">
        <v>2876</v>
      </c>
      <c r="C1985">
        <v>3.0000000000000001E-3</v>
      </c>
    </row>
    <row r="1986" spans="1:3" x14ac:dyDescent="0.25">
      <c r="A1986">
        <v>1985</v>
      </c>
      <c r="B1986" t="s">
        <v>2877</v>
      </c>
      <c r="C1986">
        <v>3.0000000000000001E-3</v>
      </c>
    </row>
    <row r="1987" spans="1:3" x14ac:dyDescent="0.25">
      <c r="A1987">
        <v>1986</v>
      </c>
      <c r="B1987" t="s">
        <v>2878</v>
      </c>
      <c r="C1987">
        <v>3.0000000000000001E-3</v>
      </c>
    </row>
    <row r="1988" spans="1:3" x14ac:dyDescent="0.25">
      <c r="A1988">
        <v>1987</v>
      </c>
      <c r="B1988" t="s">
        <v>2879</v>
      </c>
      <c r="C1988">
        <v>3.0000000000000001E-3</v>
      </c>
    </row>
    <row r="1989" spans="1:3" x14ac:dyDescent="0.25">
      <c r="A1989">
        <v>1988</v>
      </c>
      <c r="B1989" t="s">
        <v>2880</v>
      </c>
      <c r="C1989">
        <v>3.0000000000000001E-3</v>
      </c>
    </row>
    <row r="1990" spans="1:3" x14ac:dyDescent="0.25">
      <c r="A1990">
        <v>1989</v>
      </c>
      <c r="B1990" t="s">
        <v>2881</v>
      </c>
      <c r="C1990">
        <v>3.0000000000000001E-3</v>
      </c>
    </row>
    <row r="1991" spans="1:3" x14ac:dyDescent="0.25">
      <c r="A1991">
        <v>1990</v>
      </c>
      <c r="B1991" t="s">
        <v>2882</v>
      </c>
      <c r="C1991">
        <v>3.0000000000000001E-3</v>
      </c>
    </row>
    <row r="1992" spans="1:3" x14ac:dyDescent="0.25">
      <c r="A1992">
        <v>1991</v>
      </c>
      <c r="B1992" t="s">
        <v>2883</v>
      </c>
      <c r="C1992">
        <v>3.0000000000000001E-3</v>
      </c>
    </row>
    <row r="1993" spans="1:3" x14ac:dyDescent="0.25">
      <c r="A1993">
        <v>1992</v>
      </c>
      <c r="B1993" t="s">
        <v>2884</v>
      </c>
      <c r="C1993">
        <v>3.0000000000000001E-3</v>
      </c>
    </row>
    <row r="1994" spans="1:3" x14ac:dyDescent="0.25">
      <c r="A1994">
        <v>1993</v>
      </c>
      <c r="B1994" t="s">
        <v>2885</v>
      </c>
      <c r="C1994">
        <v>3.0000000000000001E-3</v>
      </c>
    </row>
    <row r="1995" spans="1:3" x14ac:dyDescent="0.25">
      <c r="A1995">
        <v>1994</v>
      </c>
      <c r="B1995" t="s">
        <v>2886</v>
      </c>
      <c r="C1995">
        <v>3.0000000000000001E-3</v>
      </c>
    </row>
    <row r="1996" spans="1:3" x14ac:dyDescent="0.25">
      <c r="A1996">
        <v>1995</v>
      </c>
      <c r="B1996" t="s">
        <v>2887</v>
      </c>
      <c r="C1996">
        <v>3.0000000000000001E-3</v>
      </c>
    </row>
    <row r="1997" spans="1:3" x14ac:dyDescent="0.25">
      <c r="A1997">
        <v>1996</v>
      </c>
      <c r="B1997" t="s">
        <v>2888</v>
      </c>
      <c r="C1997">
        <v>3.0000000000000001E-3</v>
      </c>
    </row>
    <row r="1998" spans="1:3" x14ac:dyDescent="0.25">
      <c r="A1998">
        <v>1997</v>
      </c>
      <c r="B1998" t="s">
        <v>2889</v>
      </c>
      <c r="C1998">
        <v>3.0000000000000001E-3</v>
      </c>
    </row>
    <row r="1999" spans="1:3" x14ac:dyDescent="0.25">
      <c r="A1999">
        <v>1998</v>
      </c>
      <c r="B1999" t="s">
        <v>2890</v>
      </c>
      <c r="C1999">
        <v>3.0000000000000001E-3</v>
      </c>
    </row>
    <row r="2000" spans="1:3" x14ac:dyDescent="0.25">
      <c r="A2000">
        <v>1999</v>
      </c>
      <c r="B2000" t="s">
        <v>2891</v>
      </c>
      <c r="C2000">
        <v>3.0000000000000001E-3</v>
      </c>
    </row>
    <row r="2001" spans="1:3" x14ac:dyDescent="0.25">
      <c r="A2001">
        <v>2000</v>
      </c>
      <c r="B2001" t="s">
        <v>2892</v>
      </c>
      <c r="C2001">
        <v>3.0000000000000001E-3</v>
      </c>
    </row>
    <row r="2002" spans="1:3" x14ac:dyDescent="0.25">
      <c r="A2002">
        <v>2001</v>
      </c>
      <c r="B2002" t="s">
        <v>2893</v>
      </c>
      <c r="C2002">
        <v>3.0000000000000001E-3</v>
      </c>
    </row>
    <row r="2003" spans="1:3" x14ac:dyDescent="0.25">
      <c r="A2003">
        <v>2002</v>
      </c>
      <c r="B2003" t="s">
        <v>2894</v>
      </c>
      <c r="C2003">
        <v>3.0000000000000001E-3</v>
      </c>
    </row>
    <row r="2004" spans="1:3" x14ac:dyDescent="0.25">
      <c r="A2004">
        <v>2003</v>
      </c>
      <c r="B2004" t="s">
        <v>2895</v>
      </c>
      <c r="C2004">
        <v>3.0000000000000001E-3</v>
      </c>
    </row>
    <row r="2005" spans="1:3" x14ac:dyDescent="0.25">
      <c r="A2005">
        <v>2004</v>
      </c>
      <c r="B2005" t="s">
        <v>2896</v>
      </c>
      <c r="C2005">
        <v>3.0000000000000001E-3</v>
      </c>
    </row>
    <row r="2006" spans="1:3" x14ac:dyDescent="0.25">
      <c r="A2006">
        <v>2005</v>
      </c>
      <c r="B2006" t="s">
        <v>2897</v>
      </c>
      <c r="C2006">
        <v>3.0000000000000001E-3</v>
      </c>
    </row>
    <row r="2007" spans="1:3" x14ac:dyDescent="0.25">
      <c r="A2007">
        <v>2006</v>
      </c>
      <c r="B2007" t="s">
        <v>2898</v>
      </c>
      <c r="C2007">
        <v>3.0000000000000001E-3</v>
      </c>
    </row>
    <row r="2008" spans="1:3" x14ac:dyDescent="0.25">
      <c r="A2008">
        <v>2007</v>
      </c>
      <c r="B2008" t="s">
        <v>2899</v>
      </c>
      <c r="C2008">
        <v>3.0000000000000001E-3</v>
      </c>
    </row>
    <row r="2009" spans="1:3" x14ac:dyDescent="0.25">
      <c r="A2009">
        <v>2008</v>
      </c>
      <c r="B2009" t="s">
        <v>2900</v>
      </c>
      <c r="C2009">
        <v>3.0000000000000001E-3</v>
      </c>
    </row>
    <row r="2010" spans="1:3" x14ac:dyDescent="0.25">
      <c r="A2010">
        <v>2009</v>
      </c>
      <c r="B2010" t="s">
        <v>2901</v>
      </c>
      <c r="C2010">
        <v>3.0000000000000001E-3</v>
      </c>
    </row>
    <row r="2011" spans="1:3" x14ac:dyDescent="0.25">
      <c r="A2011">
        <v>2010</v>
      </c>
      <c r="B2011" t="s">
        <v>2902</v>
      </c>
      <c r="C2011">
        <v>3.0000000000000001E-3</v>
      </c>
    </row>
    <row r="2012" spans="1:3" x14ac:dyDescent="0.25">
      <c r="A2012">
        <v>2011</v>
      </c>
      <c r="B2012" t="s">
        <v>2903</v>
      </c>
      <c r="C2012">
        <v>3.0000000000000001E-3</v>
      </c>
    </row>
    <row r="2013" spans="1:3" x14ac:dyDescent="0.25">
      <c r="A2013">
        <v>2012</v>
      </c>
      <c r="B2013" t="s">
        <v>2904</v>
      </c>
      <c r="C2013">
        <v>3.0000000000000001E-3</v>
      </c>
    </row>
    <row r="2014" spans="1:3" x14ac:dyDescent="0.25">
      <c r="A2014">
        <v>2013</v>
      </c>
      <c r="B2014" t="s">
        <v>2905</v>
      </c>
      <c r="C2014">
        <v>3.0000000000000001E-3</v>
      </c>
    </row>
    <row r="2015" spans="1:3" x14ac:dyDescent="0.25">
      <c r="A2015">
        <v>2014</v>
      </c>
      <c r="B2015" t="s">
        <v>2906</v>
      </c>
      <c r="C2015">
        <v>3.0000000000000001E-3</v>
      </c>
    </row>
    <row r="2016" spans="1:3" x14ac:dyDescent="0.25">
      <c r="A2016">
        <v>2015</v>
      </c>
      <c r="B2016" t="s">
        <v>2907</v>
      </c>
      <c r="C2016">
        <v>3.0000000000000001E-3</v>
      </c>
    </row>
    <row r="2017" spans="1:3" x14ac:dyDescent="0.25">
      <c r="A2017">
        <v>2016</v>
      </c>
      <c r="B2017" t="s">
        <v>2908</v>
      </c>
      <c r="C2017">
        <v>3.0000000000000001E-3</v>
      </c>
    </row>
    <row r="2018" spans="1:3" x14ac:dyDescent="0.25">
      <c r="A2018">
        <v>2017</v>
      </c>
      <c r="B2018" t="s">
        <v>2909</v>
      </c>
      <c r="C2018">
        <v>3.0000000000000001E-3</v>
      </c>
    </row>
    <row r="2019" spans="1:3" x14ac:dyDescent="0.25">
      <c r="A2019">
        <v>2018</v>
      </c>
      <c r="B2019" t="s">
        <v>2910</v>
      </c>
      <c r="C2019">
        <v>3.0000000000000001E-3</v>
      </c>
    </row>
    <row r="2020" spans="1:3" x14ac:dyDescent="0.25">
      <c r="A2020">
        <v>2019</v>
      </c>
      <c r="B2020" t="s">
        <v>2911</v>
      </c>
      <c r="C2020">
        <v>3.0000000000000001E-3</v>
      </c>
    </row>
    <row r="2021" spans="1:3" x14ac:dyDescent="0.25">
      <c r="A2021">
        <v>2020</v>
      </c>
      <c r="B2021" t="s">
        <v>2912</v>
      </c>
      <c r="C2021">
        <v>3.0000000000000001E-3</v>
      </c>
    </row>
    <row r="2022" spans="1:3" x14ac:dyDescent="0.25">
      <c r="A2022">
        <v>2021</v>
      </c>
      <c r="B2022" t="s">
        <v>2913</v>
      </c>
      <c r="C2022">
        <v>3.0000000000000001E-3</v>
      </c>
    </row>
    <row r="2023" spans="1:3" x14ac:dyDescent="0.25">
      <c r="A2023">
        <v>2022</v>
      </c>
      <c r="B2023" t="s">
        <v>2914</v>
      </c>
      <c r="C2023">
        <v>3.0000000000000001E-3</v>
      </c>
    </row>
    <row r="2024" spans="1:3" x14ac:dyDescent="0.25">
      <c r="A2024">
        <v>2023</v>
      </c>
      <c r="B2024" t="s">
        <v>2915</v>
      </c>
      <c r="C2024">
        <v>3.0000000000000001E-3</v>
      </c>
    </row>
    <row r="2025" spans="1:3" x14ac:dyDescent="0.25">
      <c r="A2025">
        <v>2024</v>
      </c>
      <c r="B2025" t="s">
        <v>2916</v>
      </c>
      <c r="C2025">
        <v>3.0000000000000001E-3</v>
      </c>
    </row>
    <row r="2026" spans="1:3" x14ac:dyDescent="0.25">
      <c r="A2026">
        <v>2025</v>
      </c>
      <c r="B2026" t="s">
        <v>2917</v>
      </c>
      <c r="C2026">
        <v>2E-3</v>
      </c>
    </row>
    <row r="2027" spans="1:3" x14ac:dyDescent="0.25">
      <c r="A2027">
        <v>2026</v>
      </c>
      <c r="B2027" t="s">
        <v>2918</v>
      </c>
      <c r="C2027">
        <v>2E-3</v>
      </c>
    </row>
    <row r="2028" spans="1:3" x14ac:dyDescent="0.25">
      <c r="A2028">
        <v>2027</v>
      </c>
      <c r="B2028" t="s">
        <v>2919</v>
      </c>
      <c r="C2028">
        <v>2E-3</v>
      </c>
    </row>
    <row r="2029" spans="1:3" x14ac:dyDescent="0.25">
      <c r="A2029">
        <v>2028</v>
      </c>
      <c r="B2029" t="s">
        <v>2920</v>
      </c>
      <c r="C2029">
        <v>2E-3</v>
      </c>
    </row>
    <row r="2030" spans="1:3" x14ac:dyDescent="0.25">
      <c r="A2030">
        <v>2029</v>
      </c>
      <c r="B2030" t="s">
        <v>2921</v>
      </c>
      <c r="C2030">
        <v>2E-3</v>
      </c>
    </row>
    <row r="2031" spans="1:3" x14ac:dyDescent="0.25">
      <c r="A2031">
        <v>2030</v>
      </c>
      <c r="B2031" t="s">
        <v>2922</v>
      </c>
      <c r="C2031">
        <v>2E-3</v>
      </c>
    </row>
    <row r="2032" spans="1:3" x14ac:dyDescent="0.25">
      <c r="A2032">
        <v>2031</v>
      </c>
      <c r="B2032" t="s">
        <v>2923</v>
      </c>
      <c r="C2032">
        <v>2E-3</v>
      </c>
    </row>
    <row r="2033" spans="1:3" x14ac:dyDescent="0.25">
      <c r="A2033">
        <v>2032</v>
      </c>
      <c r="B2033" t="s">
        <v>2924</v>
      </c>
      <c r="C2033">
        <v>2E-3</v>
      </c>
    </row>
    <row r="2034" spans="1:3" x14ac:dyDescent="0.25">
      <c r="A2034">
        <v>2033</v>
      </c>
      <c r="B2034" t="s">
        <v>2925</v>
      </c>
      <c r="C2034">
        <v>2E-3</v>
      </c>
    </row>
    <row r="2035" spans="1:3" x14ac:dyDescent="0.25">
      <c r="A2035">
        <v>2034</v>
      </c>
      <c r="B2035" t="s">
        <v>2926</v>
      </c>
      <c r="C2035">
        <v>2E-3</v>
      </c>
    </row>
    <row r="2036" spans="1:3" x14ac:dyDescent="0.25">
      <c r="A2036">
        <v>2035</v>
      </c>
      <c r="B2036" t="s">
        <v>2927</v>
      </c>
      <c r="C2036">
        <v>2E-3</v>
      </c>
    </row>
    <row r="2037" spans="1:3" x14ac:dyDescent="0.25">
      <c r="A2037">
        <v>2036</v>
      </c>
      <c r="B2037" t="s">
        <v>2928</v>
      </c>
      <c r="C2037">
        <v>2E-3</v>
      </c>
    </row>
    <row r="2038" spans="1:3" x14ac:dyDescent="0.25">
      <c r="A2038">
        <v>2037</v>
      </c>
      <c r="B2038" t="s">
        <v>2929</v>
      </c>
      <c r="C2038">
        <v>2E-3</v>
      </c>
    </row>
    <row r="2039" spans="1:3" x14ac:dyDescent="0.25">
      <c r="A2039">
        <v>2038</v>
      </c>
      <c r="B2039" t="s">
        <v>2930</v>
      </c>
      <c r="C2039">
        <v>2E-3</v>
      </c>
    </row>
    <row r="2040" spans="1:3" x14ac:dyDescent="0.25">
      <c r="A2040">
        <v>2039</v>
      </c>
      <c r="B2040" t="s">
        <v>2931</v>
      </c>
      <c r="C2040">
        <v>2E-3</v>
      </c>
    </row>
    <row r="2041" spans="1:3" x14ac:dyDescent="0.25">
      <c r="A2041">
        <v>2040</v>
      </c>
      <c r="B2041" t="s">
        <v>2932</v>
      </c>
      <c r="C2041">
        <v>2E-3</v>
      </c>
    </row>
    <row r="2042" spans="1:3" x14ac:dyDescent="0.25">
      <c r="A2042">
        <v>2041</v>
      </c>
      <c r="B2042" t="s">
        <v>2933</v>
      </c>
      <c r="C2042">
        <v>2E-3</v>
      </c>
    </row>
    <row r="2043" spans="1:3" x14ac:dyDescent="0.25">
      <c r="A2043">
        <v>2042</v>
      </c>
      <c r="B2043" t="s">
        <v>2934</v>
      </c>
      <c r="C2043">
        <v>2E-3</v>
      </c>
    </row>
    <row r="2044" spans="1:3" x14ac:dyDescent="0.25">
      <c r="A2044">
        <v>2043</v>
      </c>
      <c r="B2044" t="s">
        <v>2935</v>
      </c>
      <c r="C2044">
        <v>2E-3</v>
      </c>
    </row>
    <row r="2045" spans="1:3" x14ac:dyDescent="0.25">
      <c r="A2045">
        <v>2044</v>
      </c>
      <c r="B2045" t="s">
        <v>2936</v>
      </c>
      <c r="C2045">
        <v>2E-3</v>
      </c>
    </row>
    <row r="2046" spans="1:3" x14ac:dyDescent="0.25">
      <c r="A2046">
        <v>2045</v>
      </c>
      <c r="B2046" t="s">
        <v>2937</v>
      </c>
      <c r="C2046">
        <v>2E-3</v>
      </c>
    </row>
    <row r="2047" spans="1:3" x14ac:dyDescent="0.25">
      <c r="A2047">
        <v>2046</v>
      </c>
      <c r="B2047" t="s">
        <v>2938</v>
      </c>
      <c r="C2047">
        <v>2E-3</v>
      </c>
    </row>
    <row r="2048" spans="1:3" x14ac:dyDescent="0.25">
      <c r="A2048">
        <v>2047</v>
      </c>
      <c r="B2048" t="s">
        <v>2939</v>
      </c>
      <c r="C2048">
        <v>2E-3</v>
      </c>
    </row>
    <row r="2049" spans="1:3" x14ac:dyDescent="0.25">
      <c r="A2049">
        <v>2048</v>
      </c>
      <c r="B2049" t="s">
        <v>2940</v>
      </c>
      <c r="C2049">
        <v>2E-3</v>
      </c>
    </row>
    <row r="2050" spans="1:3" x14ac:dyDescent="0.25">
      <c r="A2050">
        <v>2049</v>
      </c>
      <c r="B2050" t="s">
        <v>2941</v>
      </c>
      <c r="C2050">
        <v>2E-3</v>
      </c>
    </row>
    <row r="2051" spans="1:3" x14ac:dyDescent="0.25">
      <c r="A2051">
        <v>2050</v>
      </c>
      <c r="B2051" t="s">
        <v>2942</v>
      </c>
      <c r="C2051">
        <v>2E-3</v>
      </c>
    </row>
    <row r="2052" spans="1:3" x14ac:dyDescent="0.25">
      <c r="A2052">
        <v>2051</v>
      </c>
      <c r="B2052" t="s">
        <v>2943</v>
      </c>
      <c r="C2052">
        <v>2E-3</v>
      </c>
    </row>
    <row r="2053" spans="1:3" x14ac:dyDescent="0.25">
      <c r="A2053">
        <v>2052</v>
      </c>
      <c r="B2053" t="s">
        <v>2944</v>
      </c>
      <c r="C2053">
        <v>2E-3</v>
      </c>
    </row>
    <row r="2054" spans="1:3" x14ac:dyDescent="0.25">
      <c r="A2054">
        <v>2053</v>
      </c>
      <c r="B2054" t="s">
        <v>2945</v>
      </c>
      <c r="C2054">
        <v>2E-3</v>
      </c>
    </row>
    <row r="2055" spans="1:3" x14ac:dyDescent="0.25">
      <c r="A2055">
        <v>2054</v>
      </c>
      <c r="B2055" t="s">
        <v>2946</v>
      </c>
      <c r="C2055">
        <v>2E-3</v>
      </c>
    </row>
    <row r="2056" spans="1:3" x14ac:dyDescent="0.25">
      <c r="A2056">
        <v>2055</v>
      </c>
      <c r="B2056" t="s">
        <v>2947</v>
      </c>
      <c r="C2056">
        <v>2E-3</v>
      </c>
    </row>
    <row r="2057" spans="1:3" x14ac:dyDescent="0.25">
      <c r="A2057">
        <v>2056</v>
      </c>
      <c r="B2057" t="s">
        <v>2948</v>
      </c>
      <c r="C2057">
        <v>2E-3</v>
      </c>
    </row>
    <row r="2058" spans="1:3" x14ac:dyDescent="0.25">
      <c r="A2058">
        <v>2057</v>
      </c>
      <c r="B2058" t="s">
        <v>2949</v>
      </c>
      <c r="C2058">
        <v>2E-3</v>
      </c>
    </row>
    <row r="2059" spans="1:3" x14ac:dyDescent="0.25">
      <c r="A2059">
        <v>2058</v>
      </c>
      <c r="B2059" t="s">
        <v>2950</v>
      </c>
      <c r="C2059">
        <v>2E-3</v>
      </c>
    </row>
    <row r="2060" spans="1:3" x14ac:dyDescent="0.25">
      <c r="A2060">
        <v>2059</v>
      </c>
      <c r="B2060" t="s">
        <v>2951</v>
      </c>
      <c r="C2060">
        <v>2E-3</v>
      </c>
    </row>
    <row r="2061" spans="1:3" x14ac:dyDescent="0.25">
      <c r="A2061">
        <v>2060</v>
      </c>
      <c r="B2061" t="s">
        <v>2952</v>
      </c>
      <c r="C2061">
        <v>2E-3</v>
      </c>
    </row>
    <row r="2062" spans="1:3" x14ac:dyDescent="0.25">
      <c r="A2062">
        <v>2061</v>
      </c>
      <c r="B2062" t="s">
        <v>2953</v>
      </c>
      <c r="C2062">
        <v>2E-3</v>
      </c>
    </row>
    <row r="2063" spans="1:3" x14ac:dyDescent="0.25">
      <c r="A2063">
        <v>2062</v>
      </c>
      <c r="B2063" t="s">
        <v>2954</v>
      </c>
      <c r="C2063">
        <v>2E-3</v>
      </c>
    </row>
    <row r="2064" spans="1:3" x14ac:dyDescent="0.25">
      <c r="A2064">
        <v>2063</v>
      </c>
      <c r="B2064" t="s">
        <v>2955</v>
      </c>
      <c r="C2064">
        <v>2E-3</v>
      </c>
    </row>
    <row r="2065" spans="1:3" x14ac:dyDescent="0.25">
      <c r="A2065">
        <v>2064</v>
      </c>
      <c r="B2065" t="s">
        <v>2956</v>
      </c>
      <c r="C2065">
        <v>2E-3</v>
      </c>
    </row>
    <row r="2066" spans="1:3" x14ac:dyDescent="0.25">
      <c r="A2066">
        <v>2065</v>
      </c>
      <c r="B2066" t="s">
        <v>2957</v>
      </c>
      <c r="C2066">
        <v>2E-3</v>
      </c>
    </row>
    <row r="2067" spans="1:3" x14ac:dyDescent="0.25">
      <c r="A2067">
        <v>2066</v>
      </c>
      <c r="B2067" t="s">
        <v>2958</v>
      </c>
      <c r="C2067">
        <v>2E-3</v>
      </c>
    </row>
    <row r="2068" spans="1:3" x14ac:dyDescent="0.25">
      <c r="A2068">
        <v>2067</v>
      </c>
      <c r="B2068" t="s">
        <v>2959</v>
      </c>
      <c r="C2068">
        <v>2E-3</v>
      </c>
    </row>
    <row r="2069" spans="1:3" x14ac:dyDescent="0.25">
      <c r="A2069">
        <v>2068</v>
      </c>
      <c r="B2069" t="s">
        <v>2960</v>
      </c>
      <c r="C2069">
        <v>2E-3</v>
      </c>
    </row>
    <row r="2070" spans="1:3" x14ac:dyDescent="0.25">
      <c r="A2070">
        <v>2069</v>
      </c>
      <c r="B2070" t="s">
        <v>2961</v>
      </c>
      <c r="C2070">
        <v>2E-3</v>
      </c>
    </row>
    <row r="2071" spans="1:3" x14ac:dyDescent="0.25">
      <c r="A2071">
        <v>2070</v>
      </c>
      <c r="B2071" t="s">
        <v>2962</v>
      </c>
      <c r="C2071">
        <v>2E-3</v>
      </c>
    </row>
    <row r="2072" spans="1:3" x14ac:dyDescent="0.25">
      <c r="A2072">
        <v>2071</v>
      </c>
      <c r="B2072" t="s">
        <v>2963</v>
      </c>
      <c r="C2072">
        <v>2E-3</v>
      </c>
    </row>
    <row r="2073" spans="1:3" x14ac:dyDescent="0.25">
      <c r="A2073">
        <v>2072</v>
      </c>
      <c r="B2073" t="s">
        <v>2964</v>
      </c>
      <c r="C2073">
        <v>2E-3</v>
      </c>
    </row>
    <row r="2074" spans="1:3" x14ac:dyDescent="0.25">
      <c r="A2074">
        <v>2073</v>
      </c>
      <c r="B2074" t="s">
        <v>2965</v>
      </c>
      <c r="C2074">
        <v>2E-3</v>
      </c>
    </row>
    <row r="2075" spans="1:3" x14ac:dyDescent="0.25">
      <c r="A2075">
        <v>2074</v>
      </c>
      <c r="B2075" t="s">
        <v>2966</v>
      </c>
      <c r="C2075">
        <v>2E-3</v>
      </c>
    </row>
    <row r="2076" spans="1:3" x14ac:dyDescent="0.25">
      <c r="A2076">
        <v>2075</v>
      </c>
      <c r="B2076" t="s">
        <v>2967</v>
      </c>
      <c r="C2076">
        <v>2E-3</v>
      </c>
    </row>
    <row r="2077" spans="1:3" x14ac:dyDescent="0.25">
      <c r="A2077">
        <v>2076</v>
      </c>
      <c r="B2077" t="s">
        <v>2968</v>
      </c>
      <c r="C2077">
        <v>2E-3</v>
      </c>
    </row>
    <row r="2078" spans="1:3" x14ac:dyDescent="0.25">
      <c r="A2078">
        <v>2077</v>
      </c>
      <c r="B2078" t="s">
        <v>2969</v>
      </c>
      <c r="C2078">
        <v>2E-3</v>
      </c>
    </row>
    <row r="2079" spans="1:3" x14ac:dyDescent="0.25">
      <c r="A2079">
        <v>2078</v>
      </c>
      <c r="B2079" t="s">
        <v>2970</v>
      </c>
      <c r="C2079">
        <v>2E-3</v>
      </c>
    </row>
    <row r="2080" spans="1:3" x14ac:dyDescent="0.25">
      <c r="A2080">
        <v>2079</v>
      </c>
      <c r="B2080" t="s">
        <v>2971</v>
      </c>
      <c r="C2080">
        <v>2E-3</v>
      </c>
    </row>
    <row r="2081" spans="1:3" x14ac:dyDescent="0.25">
      <c r="A2081">
        <v>2080</v>
      </c>
      <c r="B2081" t="s">
        <v>2972</v>
      </c>
      <c r="C2081">
        <v>2E-3</v>
      </c>
    </row>
    <row r="2082" spans="1:3" x14ac:dyDescent="0.25">
      <c r="A2082">
        <v>2081</v>
      </c>
      <c r="B2082" t="s">
        <v>2973</v>
      </c>
      <c r="C2082">
        <v>2E-3</v>
      </c>
    </row>
    <row r="2083" spans="1:3" x14ac:dyDescent="0.25">
      <c r="A2083">
        <v>2082</v>
      </c>
      <c r="B2083" t="s">
        <v>2974</v>
      </c>
      <c r="C2083">
        <v>2E-3</v>
      </c>
    </row>
    <row r="2084" spans="1:3" x14ac:dyDescent="0.25">
      <c r="A2084">
        <v>2083</v>
      </c>
      <c r="B2084" t="s">
        <v>2975</v>
      </c>
      <c r="C2084">
        <v>2E-3</v>
      </c>
    </row>
    <row r="2085" spans="1:3" x14ac:dyDescent="0.25">
      <c r="A2085">
        <v>2084</v>
      </c>
      <c r="B2085" t="s">
        <v>2976</v>
      </c>
      <c r="C2085">
        <v>2E-3</v>
      </c>
    </row>
    <row r="2086" spans="1:3" x14ac:dyDescent="0.25">
      <c r="A2086">
        <v>2085</v>
      </c>
      <c r="B2086" t="s">
        <v>2977</v>
      </c>
      <c r="C2086">
        <v>2E-3</v>
      </c>
    </row>
    <row r="2087" spans="1:3" x14ac:dyDescent="0.25">
      <c r="A2087">
        <v>2086</v>
      </c>
      <c r="B2087" t="s">
        <v>2978</v>
      </c>
      <c r="C2087">
        <v>2E-3</v>
      </c>
    </row>
    <row r="2088" spans="1:3" x14ac:dyDescent="0.25">
      <c r="A2088">
        <v>2087</v>
      </c>
      <c r="B2088" t="s">
        <v>2979</v>
      </c>
      <c r="C2088">
        <v>2E-3</v>
      </c>
    </row>
    <row r="2089" spans="1:3" x14ac:dyDescent="0.25">
      <c r="A2089">
        <v>2088</v>
      </c>
      <c r="B2089" t="s">
        <v>2980</v>
      </c>
      <c r="C2089">
        <v>2E-3</v>
      </c>
    </row>
    <row r="2090" spans="1:3" x14ac:dyDescent="0.25">
      <c r="A2090">
        <v>2089</v>
      </c>
      <c r="B2090" t="s">
        <v>2981</v>
      </c>
      <c r="C2090">
        <v>2E-3</v>
      </c>
    </row>
    <row r="2091" spans="1:3" x14ac:dyDescent="0.25">
      <c r="A2091">
        <v>2090</v>
      </c>
      <c r="B2091" t="s">
        <v>2982</v>
      </c>
      <c r="C2091">
        <v>2E-3</v>
      </c>
    </row>
    <row r="2092" spans="1:3" x14ac:dyDescent="0.25">
      <c r="A2092">
        <v>2091</v>
      </c>
      <c r="B2092" t="s">
        <v>2983</v>
      </c>
      <c r="C2092">
        <v>2E-3</v>
      </c>
    </row>
    <row r="2093" spans="1:3" x14ac:dyDescent="0.25">
      <c r="A2093">
        <v>2092</v>
      </c>
      <c r="B2093" t="s">
        <v>2984</v>
      </c>
      <c r="C2093">
        <v>2E-3</v>
      </c>
    </row>
    <row r="2094" spans="1:3" x14ac:dyDescent="0.25">
      <c r="A2094">
        <v>2093</v>
      </c>
      <c r="B2094" t="s">
        <v>2985</v>
      </c>
      <c r="C2094">
        <v>2E-3</v>
      </c>
    </row>
    <row r="2095" spans="1:3" x14ac:dyDescent="0.25">
      <c r="A2095">
        <v>2094</v>
      </c>
      <c r="B2095" t="s">
        <v>2986</v>
      </c>
      <c r="C2095">
        <v>2E-3</v>
      </c>
    </row>
    <row r="2096" spans="1:3" x14ac:dyDescent="0.25">
      <c r="A2096">
        <v>2095</v>
      </c>
      <c r="B2096" t="s">
        <v>2987</v>
      </c>
      <c r="C2096">
        <v>2E-3</v>
      </c>
    </row>
    <row r="2097" spans="1:3" x14ac:dyDescent="0.25">
      <c r="A2097">
        <v>2096</v>
      </c>
      <c r="B2097" t="s">
        <v>2988</v>
      </c>
      <c r="C2097">
        <v>2E-3</v>
      </c>
    </row>
    <row r="2098" spans="1:3" x14ac:dyDescent="0.25">
      <c r="A2098">
        <v>2097</v>
      </c>
      <c r="B2098" t="s">
        <v>2989</v>
      </c>
      <c r="C2098">
        <v>2E-3</v>
      </c>
    </row>
    <row r="2099" spans="1:3" x14ac:dyDescent="0.25">
      <c r="A2099">
        <v>2098</v>
      </c>
      <c r="B2099" t="s">
        <v>2990</v>
      </c>
      <c r="C2099">
        <v>2E-3</v>
      </c>
    </row>
    <row r="2100" spans="1:3" x14ac:dyDescent="0.25">
      <c r="A2100">
        <v>2099</v>
      </c>
      <c r="B2100" t="s">
        <v>2991</v>
      </c>
      <c r="C2100">
        <v>2E-3</v>
      </c>
    </row>
    <row r="2101" spans="1:3" x14ac:dyDescent="0.25">
      <c r="A2101">
        <v>2100</v>
      </c>
      <c r="B2101" t="s">
        <v>2992</v>
      </c>
      <c r="C2101">
        <v>2E-3</v>
      </c>
    </row>
    <row r="2102" spans="1:3" x14ac:dyDescent="0.25">
      <c r="A2102">
        <v>2101</v>
      </c>
      <c r="B2102" t="s">
        <v>2993</v>
      </c>
      <c r="C2102">
        <v>2E-3</v>
      </c>
    </row>
    <row r="2103" spans="1:3" x14ac:dyDescent="0.25">
      <c r="A2103">
        <v>2102</v>
      </c>
      <c r="B2103" t="s">
        <v>2994</v>
      </c>
      <c r="C2103">
        <v>2E-3</v>
      </c>
    </row>
    <row r="2104" spans="1:3" x14ac:dyDescent="0.25">
      <c r="A2104">
        <v>2103</v>
      </c>
      <c r="B2104" t="s">
        <v>2995</v>
      </c>
      <c r="C2104">
        <v>2E-3</v>
      </c>
    </row>
    <row r="2105" spans="1:3" x14ac:dyDescent="0.25">
      <c r="A2105">
        <v>2104</v>
      </c>
      <c r="B2105" t="s">
        <v>2996</v>
      </c>
      <c r="C2105">
        <v>2E-3</v>
      </c>
    </row>
    <row r="2106" spans="1:3" x14ac:dyDescent="0.25">
      <c r="A2106">
        <v>2105</v>
      </c>
      <c r="B2106" t="s">
        <v>2997</v>
      </c>
      <c r="C2106">
        <v>2E-3</v>
      </c>
    </row>
    <row r="2107" spans="1:3" x14ac:dyDescent="0.25">
      <c r="A2107">
        <v>2106</v>
      </c>
      <c r="B2107" t="s">
        <v>2998</v>
      </c>
      <c r="C2107">
        <v>2E-3</v>
      </c>
    </row>
    <row r="2108" spans="1:3" x14ac:dyDescent="0.25">
      <c r="A2108">
        <v>2107</v>
      </c>
      <c r="B2108" t="s">
        <v>2999</v>
      </c>
      <c r="C2108">
        <v>2E-3</v>
      </c>
    </row>
    <row r="2109" spans="1:3" x14ac:dyDescent="0.25">
      <c r="A2109">
        <v>2108</v>
      </c>
      <c r="B2109" t="s">
        <v>3000</v>
      </c>
      <c r="C2109">
        <v>2E-3</v>
      </c>
    </row>
    <row r="2110" spans="1:3" x14ac:dyDescent="0.25">
      <c r="A2110">
        <v>2109</v>
      </c>
      <c r="B2110" t="s">
        <v>3001</v>
      </c>
      <c r="C2110">
        <v>2E-3</v>
      </c>
    </row>
    <row r="2111" spans="1:3" x14ac:dyDescent="0.25">
      <c r="A2111">
        <v>2110</v>
      </c>
      <c r="B2111" t="s">
        <v>3002</v>
      </c>
      <c r="C2111">
        <v>2E-3</v>
      </c>
    </row>
    <row r="2112" spans="1:3" x14ac:dyDescent="0.25">
      <c r="A2112">
        <v>2111</v>
      </c>
      <c r="B2112" t="s">
        <v>3003</v>
      </c>
      <c r="C2112">
        <v>2E-3</v>
      </c>
    </row>
    <row r="2113" spans="1:3" x14ac:dyDescent="0.25">
      <c r="A2113">
        <v>2112</v>
      </c>
      <c r="B2113" t="s">
        <v>3004</v>
      </c>
      <c r="C2113">
        <v>2E-3</v>
      </c>
    </row>
    <row r="2114" spans="1:3" x14ac:dyDescent="0.25">
      <c r="A2114">
        <v>2113</v>
      </c>
      <c r="B2114" t="s">
        <v>3005</v>
      </c>
      <c r="C2114">
        <v>2E-3</v>
      </c>
    </row>
    <row r="2115" spans="1:3" x14ac:dyDescent="0.25">
      <c r="A2115">
        <v>2114</v>
      </c>
      <c r="B2115" t="s">
        <v>3006</v>
      </c>
      <c r="C2115">
        <v>2E-3</v>
      </c>
    </row>
    <row r="2116" spans="1:3" x14ac:dyDescent="0.25">
      <c r="A2116">
        <v>2115</v>
      </c>
      <c r="B2116" t="s">
        <v>3007</v>
      </c>
      <c r="C2116">
        <v>2E-3</v>
      </c>
    </row>
    <row r="2117" spans="1:3" x14ac:dyDescent="0.25">
      <c r="A2117">
        <v>2116</v>
      </c>
      <c r="B2117" t="s">
        <v>3008</v>
      </c>
      <c r="C2117">
        <v>2E-3</v>
      </c>
    </row>
    <row r="2118" spans="1:3" x14ac:dyDescent="0.25">
      <c r="A2118">
        <v>2117</v>
      </c>
      <c r="B2118" t="s">
        <v>2891</v>
      </c>
      <c r="C2118">
        <v>2E-3</v>
      </c>
    </row>
    <row r="2119" spans="1:3" x14ac:dyDescent="0.25">
      <c r="A2119">
        <v>2118</v>
      </c>
      <c r="B2119" t="s">
        <v>3009</v>
      </c>
      <c r="C2119">
        <v>2E-3</v>
      </c>
    </row>
    <row r="2120" spans="1:3" x14ac:dyDescent="0.25">
      <c r="A2120">
        <v>2119</v>
      </c>
      <c r="B2120" t="s">
        <v>3010</v>
      </c>
      <c r="C2120">
        <v>2E-3</v>
      </c>
    </row>
    <row r="2121" spans="1:3" x14ac:dyDescent="0.25">
      <c r="A2121">
        <v>2120</v>
      </c>
      <c r="B2121" t="s">
        <v>3011</v>
      </c>
      <c r="C2121">
        <v>2E-3</v>
      </c>
    </row>
    <row r="2122" spans="1:3" x14ac:dyDescent="0.25">
      <c r="A2122">
        <v>2121</v>
      </c>
      <c r="B2122" t="s">
        <v>3012</v>
      </c>
      <c r="C2122">
        <v>2E-3</v>
      </c>
    </row>
    <row r="2123" spans="1:3" x14ac:dyDescent="0.25">
      <c r="A2123">
        <v>2122</v>
      </c>
      <c r="B2123" t="s">
        <v>3013</v>
      </c>
      <c r="C2123">
        <v>2E-3</v>
      </c>
    </row>
    <row r="2124" spans="1:3" x14ac:dyDescent="0.25">
      <c r="A2124">
        <v>2123</v>
      </c>
      <c r="B2124" t="s">
        <v>3014</v>
      </c>
      <c r="C2124">
        <v>2E-3</v>
      </c>
    </row>
    <row r="2125" spans="1:3" x14ac:dyDescent="0.25">
      <c r="A2125">
        <v>2124</v>
      </c>
      <c r="B2125" t="s">
        <v>3015</v>
      </c>
      <c r="C2125">
        <v>2E-3</v>
      </c>
    </row>
    <row r="2126" spans="1:3" x14ac:dyDescent="0.25">
      <c r="A2126">
        <v>2125</v>
      </c>
      <c r="B2126" t="s">
        <v>3016</v>
      </c>
      <c r="C2126">
        <v>2E-3</v>
      </c>
    </row>
    <row r="2127" spans="1:3" x14ac:dyDescent="0.25">
      <c r="A2127">
        <v>2126</v>
      </c>
      <c r="B2127" t="s">
        <v>3017</v>
      </c>
      <c r="C2127">
        <v>2E-3</v>
      </c>
    </row>
    <row r="2128" spans="1:3" x14ac:dyDescent="0.25">
      <c r="A2128">
        <v>2127</v>
      </c>
      <c r="B2128" t="s">
        <v>3018</v>
      </c>
      <c r="C2128">
        <v>2E-3</v>
      </c>
    </row>
    <row r="2129" spans="1:3" x14ac:dyDescent="0.25">
      <c r="A2129">
        <v>2128</v>
      </c>
      <c r="B2129" t="s">
        <v>3019</v>
      </c>
      <c r="C2129">
        <v>2E-3</v>
      </c>
    </row>
    <row r="2130" spans="1:3" x14ac:dyDescent="0.25">
      <c r="A2130">
        <v>2129</v>
      </c>
      <c r="B2130" t="s">
        <v>3020</v>
      </c>
      <c r="C2130">
        <v>2E-3</v>
      </c>
    </row>
    <row r="2131" spans="1:3" x14ac:dyDescent="0.25">
      <c r="A2131">
        <v>2130</v>
      </c>
      <c r="B2131" t="s">
        <v>3021</v>
      </c>
      <c r="C2131">
        <v>2E-3</v>
      </c>
    </row>
    <row r="2132" spans="1:3" x14ac:dyDescent="0.25">
      <c r="A2132">
        <v>2131</v>
      </c>
      <c r="B2132" t="s">
        <v>3022</v>
      </c>
      <c r="C2132">
        <v>2E-3</v>
      </c>
    </row>
    <row r="2133" spans="1:3" x14ac:dyDescent="0.25">
      <c r="A2133">
        <v>2132</v>
      </c>
      <c r="B2133" t="s">
        <v>3023</v>
      </c>
      <c r="C2133">
        <v>2E-3</v>
      </c>
    </row>
    <row r="2134" spans="1:3" x14ac:dyDescent="0.25">
      <c r="A2134">
        <v>2133</v>
      </c>
      <c r="B2134" t="s">
        <v>3024</v>
      </c>
      <c r="C2134">
        <v>2E-3</v>
      </c>
    </row>
    <row r="2135" spans="1:3" x14ac:dyDescent="0.25">
      <c r="A2135">
        <v>2134</v>
      </c>
      <c r="B2135" t="s">
        <v>3025</v>
      </c>
      <c r="C2135">
        <v>2E-3</v>
      </c>
    </row>
    <row r="2136" spans="1:3" x14ac:dyDescent="0.25">
      <c r="A2136">
        <v>2135</v>
      </c>
      <c r="B2136" t="s">
        <v>3026</v>
      </c>
      <c r="C2136">
        <v>2E-3</v>
      </c>
    </row>
    <row r="2137" spans="1:3" x14ac:dyDescent="0.25">
      <c r="A2137">
        <v>2136</v>
      </c>
      <c r="B2137" t="s">
        <v>3027</v>
      </c>
      <c r="C2137">
        <v>2E-3</v>
      </c>
    </row>
    <row r="2138" spans="1:3" x14ac:dyDescent="0.25">
      <c r="A2138">
        <v>2137</v>
      </c>
      <c r="B2138" t="s">
        <v>3028</v>
      </c>
      <c r="C2138">
        <v>2E-3</v>
      </c>
    </row>
    <row r="2139" spans="1:3" x14ac:dyDescent="0.25">
      <c r="A2139">
        <v>2138</v>
      </c>
      <c r="B2139" t="s">
        <v>3029</v>
      </c>
      <c r="C2139">
        <v>2E-3</v>
      </c>
    </row>
    <row r="2140" spans="1:3" x14ac:dyDescent="0.25">
      <c r="A2140">
        <v>2139</v>
      </c>
      <c r="B2140" t="s">
        <v>3030</v>
      </c>
      <c r="C2140">
        <v>2E-3</v>
      </c>
    </row>
    <row r="2141" spans="1:3" x14ac:dyDescent="0.25">
      <c r="A2141">
        <v>2140</v>
      </c>
      <c r="B2141" t="s">
        <v>3031</v>
      </c>
      <c r="C2141">
        <v>2E-3</v>
      </c>
    </row>
    <row r="2142" spans="1:3" x14ac:dyDescent="0.25">
      <c r="A2142">
        <v>2141</v>
      </c>
      <c r="B2142" t="s">
        <v>3032</v>
      </c>
      <c r="C2142">
        <v>2E-3</v>
      </c>
    </row>
    <row r="2143" spans="1:3" x14ac:dyDescent="0.25">
      <c r="A2143">
        <v>2142</v>
      </c>
      <c r="B2143" t="s">
        <v>3033</v>
      </c>
      <c r="C2143">
        <v>2E-3</v>
      </c>
    </row>
    <row r="2144" spans="1:3" x14ac:dyDescent="0.25">
      <c r="A2144">
        <v>2143</v>
      </c>
      <c r="B2144" t="s">
        <v>3034</v>
      </c>
      <c r="C2144">
        <v>2E-3</v>
      </c>
    </row>
    <row r="2145" spans="1:3" x14ac:dyDescent="0.25">
      <c r="A2145">
        <v>2144</v>
      </c>
      <c r="B2145" t="s">
        <v>3035</v>
      </c>
      <c r="C2145">
        <v>2E-3</v>
      </c>
    </row>
    <row r="2146" spans="1:3" x14ac:dyDescent="0.25">
      <c r="A2146">
        <v>2145</v>
      </c>
      <c r="B2146" t="s">
        <v>3036</v>
      </c>
      <c r="C2146">
        <v>2E-3</v>
      </c>
    </row>
    <row r="2147" spans="1:3" x14ac:dyDescent="0.25">
      <c r="A2147">
        <v>2146</v>
      </c>
      <c r="B2147" t="s">
        <v>3037</v>
      </c>
      <c r="C2147">
        <v>2E-3</v>
      </c>
    </row>
    <row r="2148" spans="1:3" x14ac:dyDescent="0.25">
      <c r="A2148">
        <v>2147</v>
      </c>
      <c r="B2148" t="s">
        <v>3038</v>
      </c>
      <c r="C2148">
        <v>2E-3</v>
      </c>
    </row>
    <row r="2149" spans="1:3" x14ac:dyDescent="0.25">
      <c r="A2149">
        <v>2148</v>
      </c>
      <c r="B2149" t="s">
        <v>3039</v>
      </c>
      <c r="C2149">
        <v>2E-3</v>
      </c>
    </row>
    <row r="2150" spans="1:3" x14ac:dyDescent="0.25">
      <c r="A2150">
        <v>2149</v>
      </c>
      <c r="B2150" t="s">
        <v>3040</v>
      </c>
      <c r="C2150">
        <v>2E-3</v>
      </c>
    </row>
    <row r="2151" spans="1:3" x14ac:dyDescent="0.25">
      <c r="A2151">
        <v>2150</v>
      </c>
      <c r="B2151" t="s">
        <v>3041</v>
      </c>
      <c r="C2151">
        <v>2E-3</v>
      </c>
    </row>
    <row r="2152" spans="1:3" x14ac:dyDescent="0.25">
      <c r="A2152">
        <v>2151</v>
      </c>
      <c r="B2152" t="s">
        <v>3042</v>
      </c>
      <c r="C2152">
        <v>2E-3</v>
      </c>
    </row>
    <row r="2153" spans="1:3" x14ac:dyDescent="0.25">
      <c r="A2153">
        <v>2152</v>
      </c>
      <c r="B2153" t="s">
        <v>3043</v>
      </c>
      <c r="C2153">
        <v>2E-3</v>
      </c>
    </row>
    <row r="2154" spans="1:3" x14ac:dyDescent="0.25">
      <c r="A2154">
        <v>2153</v>
      </c>
      <c r="B2154" t="s">
        <v>3044</v>
      </c>
      <c r="C2154">
        <v>2E-3</v>
      </c>
    </row>
    <row r="2155" spans="1:3" x14ac:dyDescent="0.25">
      <c r="A2155">
        <v>2154</v>
      </c>
      <c r="B2155" t="s">
        <v>3045</v>
      </c>
      <c r="C2155">
        <v>2E-3</v>
      </c>
    </row>
    <row r="2156" spans="1:3" x14ac:dyDescent="0.25">
      <c r="A2156">
        <v>2155</v>
      </c>
      <c r="B2156" t="s">
        <v>3046</v>
      </c>
      <c r="C2156">
        <v>2E-3</v>
      </c>
    </row>
    <row r="2157" spans="1:3" x14ac:dyDescent="0.25">
      <c r="A2157">
        <v>2156</v>
      </c>
      <c r="B2157" t="s">
        <v>3047</v>
      </c>
      <c r="C2157">
        <v>2E-3</v>
      </c>
    </row>
    <row r="2158" spans="1:3" x14ac:dyDescent="0.25">
      <c r="A2158">
        <v>2157</v>
      </c>
      <c r="B2158" t="s">
        <v>3048</v>
      </c>
      <c r="C2158">
        <v>2E-3</v>
      </c>
    </row>
    <row r="2159" spans="1:3" x14ac:dyDescent="0.25">
      <c r="A2159">
        <v>2158</v>
      </c>
      <c r="B2159" t="s">
        <v>3049</v>
      </c>
      <c r="C2159">
        <v>2E-3</v>
      </c>
    </row>
    <row r="2160" spans="1:3" x14ac:dyDescent="0.25">
      <c r="A2160">
        <v>2159</v>
      </c>
      <c r="B2160" t="s">
        <v>3050</v>
      </c>
      <c r="C2160">
        <v>2E-3</v>
      </c>
    </row>
    <row r="2161" spans="1:3" x14ac:dyDescent="0.25">
      <c r="A2161">
        <v>2160</v>
      </c>
      <c r="B2161" t="s">
        <v>3051</v>
      </c>
      <c r="C2161">
        <v>2E-3</v>
      </c>
    </row>
    <row r="2162" spans="1:3" x14ac:dyDescent="0.25">
      <c r="A2162">
        <v>2161</v>
      </c>
      <c r="B2162" t="s">
        <v>3052</v>
      </c>
      <c r="C2162">
        <v>2E-3</v>
      </c>
    </row>
    <row r="2163" spans="1:3" x14ac:dyDescent="0.25">
      <c r="A2163">
        <v>2162</v>
      </c>
      <c r="B2163" t="s">
        <v>3053</v>
      </c>
      <c r="C2163">
        <v>2E-3</v>
      </c>
    </row>
    <row r="2164" spans="1:3" x14ac:dyDescent="0.25">
      <c r="A2164">
        <v>2163</v>
      </c>
      <c r="B2164" t="s">
        <v>3054</v>
      </c>
      <c r="C2164">
        <v>2E-3</v>
      </c>
    </row>
    <row r="2165" spans="1:3" x14ac:dyDescent="0.25">
      <c r="A2165">
        <v>2164</v>
      </c>
      <c r="B2165" t="s">
        <v>3055</v>
      </c>
      <c r="C2165">
        <v>2E-3</v>
      </c>
    </row>
    <row r="2166" spans="1:3" x14ac:dyDescent="0.25">
      <c r="A2166">
        <v>2165</v>
      </c>
      <c r="B2166" t="s">
        <v>3056</v>
      </c>
      <c r="C2166">
        <v>2E-3</v>
      </c>
    </row>
    <row r="2167" spans="1:3" x14ac:dyDescent="0.25">
      <c r="A2167">
        <v>2166</v>
      </c>
      <c r="B2167" t="s">
        <v>3057</v>
      </c>
      <c r="C2167">
        <v>2E-3</v>
      </c>
    </row>
    <row r="2168" spans="1:3" x14ac:dyDescent="0.25">
      <c r="A2168">
        <v>2167</v>
      </c>
      <c r="B2168" t="s">
        <v>3058</v>
      </c>
      <c r="C2168">
        <v>2E-3</v>
      </c>
    </row>
    <row r="2169" spans="1:3" x14ac:dyDescent="0.25">
      <c r="A2169">
        <v>2168</v>
      </c>
      <c r="B2169" t="s">
        <v>3059</v>
      </c>
      <c r="C2169">
        <v>2E-3</v>
      </c>
    </row>
    <row r="2170" spans="1:3" x14ac:dyDescent="0.25">
      <c r="A2170">
        <v>2169</v>
      </c>
      <c r="B2170" t="s">
        <v>3060</v>
      </c>
      <c r="C2170">
        <v>2E-3</v>
      </c>
    </row>
    <row r="2171" spans="1:3" x14ac:dyDescent="0.25">
      <c r="A2171">
        <v>2170</v>
      </c>
      <c r="B2171" t="s">
        <v>3061</v>
      </c>
      <c r="C2171">
        <v>2E-3</v>
      </c>
    </row>
    <row r="2172" spans="1:3" x14ac:dyDescent="0.25">
      <c r="A2172">
        <v>2171</v>
      </c>
      <c r="B2172" t="s">
        <v>3062</v>
      </c>
      <c r="C2172">
        <v>2E-3</v>
      </c>
    </row>
    <row r="2173" spans="1:3" x14ac:dyDescent="0.25">
      <c r="A2173">
        <v>2172</v>
      </c>
      <c r="B2173" t="s">
        <v>3063</v>
      </c>
      <c r="C2173">
        <v>2E-3</v>
      </c>
    </row>
    <row r="2174" spans="1:3" x14ac:dyDescent="0.25">
      <c r="A2174">
        <v>2173</v>
      </c>
      <c r="B2174" t="s">
        <v>3064</v>
      </c>
      <c r="C2174">
        <v>2E-3</v>
      </c>
    </row>
    <row r="2175" spans="1:3" x14ac:dyDescent="0.25">
      <c r="A2175">
        <v>2174</v>
      </c>
      <c r="B2175" t="s">
        <v>3065</v>
      </c>
      <c r="C2175">
        <v>2E-3</v>
      </c>
    </row>
    <row r="2176" spans="1:3" x14ac:dyDescent="0.25">
      <c r="A2176">
        <v>2175</v>
      </c>
      <c r="B2176" t="s">
        <v>3066</v>
      </c>
      <c r="C2176">
        <v>2E-3</v>
      </c>
    </row>
    <row r="2177" spans="1:3" x14ac:dyDescent="0.25">
      <c r="A2177">
        <v>2176</v>
      </c>
      <c r="B2177" t="s">
        <v>3067</v>
      </c>
      <c r="C2177">
        <v>2E-3</v>
      </c>
    </row>
    <row r="2178" spans="1:3" x14ac:dyDescent="0.25">
      <c r="A2178">
        <v>2177</v>
      </c>
      <c r="B2178" t="s">
        <v>3068</v>
      </c>
      <c r="C2178">
        <v>2E-3</v>
      </c>
    </row>
    <row r="2179" spans="1:3" x14ac:dyDescent="0.25">
      <c r="A2179">
        <v>2178</v>
      </c>
      <c r="B2179" t="s">
        <v>3069</v>
      </c>
      <c r="C2179">
        <v>2E-3</v>
      </c>
    </row>
    <row r="2180" spans="1:3" x14ac:dyDescent="0.25">
      <c r="A2180">
        <v>2179</v>
      </c>
      <c r="B2180" t="s">
        <v>3070</v>
      </c>
      <c r="C2180">
        <v>2E-3</v>
      </c>
    </row>
    <row r="2181" spans="1:3" x14ac:dyDescent="0.25">
      <c r="A2181">
        <v>2180</v>
      </c>
      <c r="B2181" t="s">
        <v>3071</v>
      </c>
      <c r="C2181">
        <v>2E-3</v>
      </c>
    </row>
    <row r="2182" spans="1:3" x14ac:dyDescent="0.25">
      <c r="A2182">
        <v>2181</v>
      </c>
      <c r="B2182" t="s">
        <v>3072</v>
      </c>
      <c r="C2182">
        <v>2E-3</v>
      </c>
    </row>
    <row r="2183" spans="1:3" x14ac:dyDescent="0.25">
      <c r="A2183">
        <v>2182</v>
      </c>
      <c r="B2183" t="s">
        <v>3073</v>
      </c>
      <c r="C2183">
        <v>2E-3</v>
      </c>
    </row>
    <row r="2184" spans="1:3" x14ac:dyDescent="0.25">
      <c r="A2184">
        <v>2183</v>
      </c>
      <c r="B2184" t="s">
        <v>3074</v>
      </c>
      <c r="C2184">
        <v>2E-3</v>
      </c>
    </row>
    <row r="2185" spans="1:3" x14ac:dyDescent="0.25">
      <c r="A2185">
        <v>2184</v>
      </c>
      <c r="B2185" t="s">
        <v>3075</v>
      </c>
      <c r="C2185">
        <v>2E-3</v>
      </c>
    </row>
    <row r="2186" spans="1:3" x14ac:dyDescent="0.25">
      <c r="A2186">
        <v>2185</v>
      </c>
      <c r="B2186" t="s">
        <v>3076</v>
      </c>
      <c r="C2186">
        <v>2E-3</v>
      </c>
    </row>
    <row r="2187" spans="1:3" x14ac:dyDescent="0.25">
      <c r="A2187">
        <v>2186</v>
      </c>
      <c r="B2187" t="s">
        <v>3077</v>
      </c>
      <c r="C2187">
        <v>2E-3</v>
      </c>
    </row>
    <row r="2188" spans="1:3" x14ac:dyDescent="0.25">
      <c r="A2188">
        <v>2187</v>
      </c>
      <c r="B2188" t="s">
        <v>3078</v>
      </c>
      <c r="C2188">
        <v>2E-3</v>
      </c>
    </row>
    <row r="2189" spans="1:3" x14ac:dyDescent="0.25">
      <c r="A2189">
        <v>2188</v>
      </c>
      <c r="B2189" t="s">
        <v>3079</v>
      </c>
      <c r="C2189">
        <v>2E-3</v>
      </c>
    </row>
    <row r="2190" spans="1:3" x14ac:dyDescent="0.25">
      <c r="A2190">
        <v>2189</v>
      </c>
      <c r="B2190" t="s">
        <v>3080</v>
      </c>
      <c r="C2190">
        <v>2E-3</v>
      </c>
    </row>
    <row r="2191" spans="1:3" x14ac:dyDescent="0.25">
      <c r="A2191">
        <v>2190</v>
      </c>
      <c r="B2191" t="s">
        <v>3081</v>
      </c>
      <c r="C2191">
        <v>2E-3</v>
      </c>
    </row>
    <row r="2192" spans="1:3" x14ac:dyDescent="0.25">
      <c r="A2192">
        <v>2191</v>
      </c>
      <c r="B2192" t="s">
        <v>3082</v>
      </c>
      <c r="C2192">
        <v>2E-3</v>
      </c>
    </row>
    <row r="2193" spans="1:3" x14ac:dyDescent="0.25">
      <c r="A2193">
        <v>2192</v>
      </c>
      <c r="B2193" t="s">
        <v>3083</v>
      </c>
      <c r="C2193">
        <v>2E-3</v>
      </c>
    </row>
    <row r="2194" spans="1:3" x14ac:dyDescent="0.25">
      <c r="A2194">
        <v>2193</v>
      </c>
      <c r="B2194" t="s">
        <v>3084</v>
      </c>
      <c r="C2194">
        <v>2E-3</v>
      </c>
    </row>
    <row r="2195" spans="1:3" x14ac:dyDescent="0.25">
      <c r="A2195">
        <v>2194</v>
      </c>
      <c r="B2195" t="s">
        <v>3085</v>
      </c>
      <c r="C2195">
        <v>2E-3</v>
      </c>
    </row>
    <row r="2196" spans="1:3" x14ac:dyDescent="0.25">
      <c r="A2196">
        <v>2195</v>
      </c>
      <c r="B2196" t="s">
        <v>3086</v>
      </c>
      <c r="C2196">
        <v>2E-3</v>
      </c>
    </row>
    <row r="2197" spans="1:3" x14ac:dyDescent="0.25">
      <c r="A2197">
        <v>2196</v>
      </c>
      <c r="B2197" t="s">
        <v>3087</v>
      </c>
      <c r="C2197">
        <v>2E-3</v>
      </c>
    </row>
    <row r="2198" spans="1:3" x14ac:dyDescent="0.25">
      <c r="A2198">
        <v>2197</v>
      </c>
      <c r="B2198" t="s">
        <v>3088</v>
      </c>
      <c r="C2198">
        <v>2E-3</v>
      </c>
    </row>
    <row r="2199" spans="1:3" x14ac:dyDescent="0.25">
      <c r="A2199">
        <v>2198</v>
      </c>
      <c r="B2199" t="s">
        <v>3089</v>
      </c>
      <c r="C2199">
        <v>2E-3</v>
      </c>
    </row>
    <row r="2200" spans="1:3" x14ac:dyDescent="0.25">
      <c r="A2200">
        <v>2199</v>
      </c>
      <c r="B2200" t="s">
        <v>3090</v>
      </c>
      <c r="C2200">
        <v>2E-3</v>
      </c>
    </row>
    <row r="2201" spans="1:3" x14ac:dyDescent="0.25">
      <c r="A2201">
        <v>2200</v>
      </c>
      <c r="B2201" t="s">
        <v>3091</v>
      </c>
      <c r="C2201">
        <v>2E-3</v>
      </c>
    </row>
    <row r="2202" spans="1:3" x14ac:dyDescent="0.25">
      <c r="A2202">
        <v>2201</v>
      </c>
      <c r="B2202" t="s">
        <v>3092</v>
      </c>
      <c r="C2202">
        <v>2E-3</v>
      </c>
    </row>
    <row r="2203" spans="1:3" x14ac:dyDescent="0.25">
      <c r="A2203">
        <v>2202</v>
      </c>
      <c r="B2203" t="s">
        <v>3093</v>
      </c>
      <c r="C2203">
        <v>2E-3</v>
      </c>
    </row>
    <row r="2204" spans="1:3" x14ac:dyDescent="0.25">
      <c r="A2204">
        <v>2203</v>
      </c>
      <c r="B2204" t="s">
        <v>3094</v>
      </c>
      <c r="C2204">
        <v>2E-3</v>
      </c>
    </row>
    <row r="2205" spans="1:3" x14ac:dyDescent="0.25">
      <c r="A2205">
        <v>2204</v>
      </c>
      <c r="B2205" t="s">
        <v>3095</v>
      </c>
      <c r="C2205">
        <v>2E-3</v>
      </c>
    </row>
    <row r="2206" spans="1:3" x14ac:dyDescent="0.25">
      <c r="A2206">
        <v>2205</v>
      </c>
      <c r="B2206" t="s">
        <v>3096</v>
      </c>
      <c r="C2206">
        <v>2E-3</v>
      </c>
    </row>
    <row r="2207" spans="1:3" x14ac:dyDescent="0.25">
      <c r="A2207">
        <v>2206</v>
      </c>
      <c r="B2207" t="s">
        <v>3097</v>
      </c>
      <c r="C2207">
        <v>2E-3</v>
      </c>
    </row>
    <row r="2208" spans="1:3" x14ac:dyDescent="0.25">
      <c r="A2208">
        <v>2207</v>
      </c>
      <c r="B2208" t="s">
        <v>3098</v>
      </c>
      <c r="C2208">
        <v>2E-3</v>
      </c>
    </row>
    <row r="2209" spans="1:3" x14ac:dyDescent="0.25">
      <c r="A2209">
        <v>2208</v>
      </c>
      <c r="B2209" t="s">
        <v>3099</v>
      </c>
      <c r="C2209">
        <v>2E-3</v>
      </c>
    </row>
    <row r="2210" spans="1:3" x14ac:dyDescent="0.25">
      <c r="A2210">
        <v>2209</v>
      </c>
      <c r="B2210" t="s">
        <v>3100</v>
      </c>
      <c r="C2210">
        <v>2E-3</v>
      </c>
    </row>
    <row r="2211" spans="1:3" x14ac:dyDescent="0.25">
      <c r="A2211">
        <v>2210</v>
      </c>
      <c r="B2211" t="s">
        <v>3101</v>
      </c>
      <c r="C2211">
        <v>2E-3</v>
      </c>
    </row>
    <row r="2212" spans="1:3" x14ac:dyDescent="0.25">
      <c r="A2212">
        <v>2211</v>
      </c>
      <c r="B2212" t="s">
        <v>3102</v>
      </c>
      <c r="C2212">
        <v>2E-3</v>
      </c>
    </row>
    <row r="2213" spans="1:3" x14ac:dyDescent="0.25">
      <c r="A2213">
        <v>2212</v>
      </c>
      <c r="B2213" t="s">
        <v>3103</v>
      </c>
      <c r="C2213">
        <v>2E-3</v>
      </c>
    </row>
    <row r="2214" spans="1:3" x14ac:dyDescent="0.25">
      <c r="A2214">
        <v>2213</v>
      </c>
      <c r="B2214" t="s">
        <v>3104</v>
      </c>
      <c r="C2214">
        <v>2E-3</v>
      </c>
    </row>
    <row r="2215" spans="1:3" x14ac:dyDescent="0.25">
      <c r="A2215">
        <v>2214</v>
      </c>
      <c r="B2215" t="s">
        <v>3105</v>
      </c>
      <c r="C2215">
        <v>2E-3</v>
      </c>
    </row>
    <row r="2216" spans="1:3" x14ac:dyDescent="0.25">
      <c r="A2216">
        <v>2215</v>
      </c>
      <c r="B2216" t="s">
        <v>3106</v>
      </c>
      <c r="C2216">
        <v>2E-3</v>
      </c>
    </row>
    <row r="2217" spans="1:3" x14ac:dyDescent="0.25">
      <c r="A2217">
        <v>2216</v>
      </c>
      <c r="B2217" t="s">
        <v>3107</v>
      </c>
      <c r="C2217">
        <v>2E-3</v>
      </c>
    </row>
    <row r="2218" spans="1:3" x14ac:dyDescent="0.25">
      <c r="A2218">
        <v>2217</v>
      </c>
      <c r="B2218" t="s">
        <v>3108</v>
      </c>
      <c r="C2218">
        <v>2E-3</v>
      </c>
    </row>
    <row r="2219" spans="1:3" x14ac:dyDescent="0.25">
      <c r="A2219">
        <v>2218</v>
      </c>
      <c r="B2219" t="s">
        <v>3109</v>
      </c>
      <c r="C2219">
        <v>2E-3</v>
      </c>
    </row>
    <row r="2220" spans="1:3" x14ac:dyDescent="0.25">
      <c r="A2220">
        <v>2219</v>
      </c>
      <c r="B2220" t="s">
        <v>3110</v>
      </c>
      <c r="C2220">
        <v>2E-3</v>
      </c>
    </row>
    <row r="2221" spans="1:3" x14ac:dyDescent="0.25">
      <c r="A2221">
        <v>2220</v>
      </c>
      <c r="B2221" t="s">
        <v>3111</v>
      </c>
      <c r="C2221">
        <v>2E-3</v>
      </c>
    </row>
    <row r="2222" spans="1:3" x14ac:dyDescent="0.25">
      <c r="A2222">
        <v>2221</v>
      </c>
      <c r="B2222" t="s">
        <v>3112</v>
      </c>
      <c r="C2222">
        <v>2E-3</v>
      </c>
    </row>
    <row r="2223" spans="1:3" x14ac:dyDescent="0.25">
      <c r="A2223">
        <v>2222</v>
      </c>
      <c r="B2223" t="s">
        <v>3113</v>
      </c>
      <c r="C2223">
        <v>2E-3</v>
      </c>
    </row>
    <row r="2224" spans="1:3" x14ac:dyDescent="0.25">
      <c r="A2224">
        <v>2223</v>
      </c>
      <c r="B2224" t="s">
        <v>3114</v>
      </c>
      <c r="C2224">
        <v>2E-3</v>
      </c>
    </row>
    <row r="2225" spans="1:3" x14ac:dyDescent="0.25">
      <c r="A2225">
        <v>2224</v>
      </c>
      <c r="B2225" t="s">
        <v>3115</v>
      </c>
      <c r="C2225">
        <v>2E-3</v>
      </c>
    </row>
    <row r="2226" spans="1:3" x14ac:dyDescent="0.25">
      <c r="A2226">
        <v>2225</v>
      </c>
      <c r="B2226" t="s">
        <v>3116</v>
      </c>
      <c r="C2226">
        <v>2E-3</v>
      </c>
    </row>
    <row r="2227" spans="1:3" x14ac:dyDescent="0.25">
      <c r="A2227">
        <v>2226</v>
      </c>
      <c r="B2227" t="s">
        <v>3117</v>
      </c>
      <c r="C2227">
        <v>2E-3</v>
      </c>
    </row>
    <row r="2228" spans="1:3" x14ac:dyDescent="0.25">
      <c r="A2228">
        <v>2227</v>
      </c>
      <c r="B2228" t="s">
        <v>3118</v>
      </c>
      <c r="C2228">
        <v>2E-3</v>
      </c>
    </row>
    <row r="2229" spans="1:3" x14ac:dyDescent="0.25">
      <c r="A2229">
        <v>2228</v>
      </c>
      <c r="B2229" t="s">
        <v>3119</v>
      </c>
      <c r="C2229">
        <v>2E-3</v>
      </c>
    </row>
    <row r="2230" spans="1:3" x14ac:dyDescent="0.25">
      <c r="A2230">
        <v>2229</v>
      </c>
      <c r="B2230" t="s">
        <v>3120</v>
      </c>
      <c r="C2230">
        <v>2E-3</v>
      </c>
    </row>
    <row r="2231" spans="1:3" x14ac:dyDescent="0.25">
      <c r="A2231">
        <v>2230</v>
      </c>
      <c r="B2231" t="s">
        <v>3121</v>
      </c>
      <c r="C2231">
        <v>2E-3</v>
      </c>
    </row>
    <row r="2232" spans="1:3" x14ac:dyDescent="0.25">
      <c r="A2232">
        <v>2231</v>
      </c>
      <c r="B2232" t="s">
        <v>3122</v>
      </c>
      <c r="C2232">
        <v>2E-3</v>
      </c>
    </row>
    <row r="2233" spans="1:3" x14ac:dyDescent="0.25">
      <c r="A2233">
        <v>2232</v>
      </c>
      <c r="B2233" t="s">
        <v>3123</v>
      </c>
      <c r="C2233">
        <v>2E-3</v>
      </c>
    </row>
    <row r="2234" spans="1:3" x14ac:dyDescent="0.25">
      <c r="A2234">
        <v>2233</v>
      </c>
      <c r="B2234" t="s">
        <v>3124</v>
      </c>
      <c r="C2234">
        <v>2E-3</v>
      </c>
    </row>
    <row r="2235" spans="1:3" x14ac:dyDescent="0.25">
      <c r="A2235">
        <v>2234</v>
      </c>
      <c r="B2235" t="s">
        <v>3125</v>
      </c>
      <c r="C2235">
        <v>2E-3</v>
      </c>
    </row>
    <row r="2236" spans="1:3" x14ac:dyDescent="0.25">
      <c r="A2236">
        <v>2235</v>
      </c>
      <c r="B2236" t="s">
        <v>3126</v>
      </c>
      <c r="C2236">
        <v>2E-3</v>
      </c>
    </row>
    <row r="2237" spans="1:3" x14ac:dyDescent="0.25">
      <c r="A2237">
        <v>2236</v>
      </c>
      <c r="B2237" t="s">
        <v>3127</v>
      </c>
      <c r="C2237">
        <v>2E-3</v>
      </c>
    </row>
    <row r="2238" spans="1:3" x14ac:dyDescent="0.25">
      <c r="A2238">
        <v>2237</v>
      </c>
      <c r="B2238" t="s">
        <v>3128</v>
      </c>
      <c r="C2238">
        <v>2E-3</v>
      </c>
    </row>
    <row r="2239" spans="1:3" x14ac:dyDescent="0.25">
      <c r="A2239">
        <v>2238</v>
      </c>
      <c r="B2239" t="s">
        <v>3129</v>
      </c>
      <c r="C2239">
        <v>2E-3</v>
      </c>
    </row>
    <row r="2240" spans="1:3" x14ac:dyDescent="0.25">
      <c r="A2240">
        <v>2239</v>
      </c>
      <c r="B2240" t="s">
        <v>3130</v>
      </c>
      <c r="C2240">
        <v>2E-3</v>
      </c>
    </row>
    <row r="2241" spans="1:3" x14ac:dyDescent="0.25">
      <c r="A2241">
        <v>2240</v>
      </c>
      <c r="B2241" t="s">
        <v>3131</v>
      </c>
      <c r="C2241">
        <v>2E-3</v>
      </c>
    </row>
    <row r="2242" spans="1:3" x14ac:dyDescent="0.25">
      <c r="A2242">
        <v>2241</v>
      </c>
      <c r="B2242" t="s">
        <v>3132</v>
      </c>
      <c r="C2242">
        <v>2E-3</v>
      </c>
    </row>
    <row r="2243" spans="1:3" x14ac:dyDescent="0.25">
      <c r="A2243">
        <v>2242</v>
      </c>
      <c r="B2243" t="s">
        <v>3133</v>
      </c>
      <c r="C2243">
        <v>2E-3</v>
      </c>
    </row>
    <row r="2244" spans="1:3" x14ac:dyDescent="0.25">
      <c r="A2244">
        <v>2243</v>
      </c>
      <c r="B2244" t="s">
        <v>3134</v>
      </c>
      <c r="C2244">
        <v>2E-3</v>
      </c>
    </row>
    <row r="2245" spans="1:3" x14ac:dyDescent="0.25">
      <c r="A2245">
        <v>2244</v>
      </c>
      <c r="B2245" t="s">
        <v>3135</v>
      </c>
      <c r="C2245">
        <v>2E-3</v>
      </c>
    </row>
    <row r="2246" spans="1:3" x14ac:dyDescent="0.25">
      <c r="A2246">
        <v>2245</v>
      </c>
      <c r="B2246" t="s">
        <v>3136</v>
      </c>
      <c r="C2246">
        <v>2E-3</v>
      </c>
    </row>
    <row r="2247" spans="1:3" x14ac:dyDescent="0.25">
      <c r="A2247">
        <v>2246</v>
      </c>
      <c r="B2247" t="s">
        <v>3137</v>
      </c>
      <c r="C2247">
        <v>2E-3</v>
      </c>
    </row>
    <row r="2248" spans="1:3" x14ac:dyDescent="0.25">
      <c r="A2248">
        <v>2247</v>
      </c>
      <c r="B2248" t="s">
        <v>3138</v>
      </c>
      <c r="C2248">
        <v>2E-3</v>
      </c>
    </row>
    <row r="2249" spans="1:3" x14ac:dyDescent="0.25">
      <c r="A2249">
        <v>2248</v>
      </c>
      <c r="B2249" t="s">
        <v>3139</v>
      </c>
      <c r="C2249">
        <v>2E-3</v>
      </c>
    </row>
    <row r="2250" spans="1:3" x14ac:dyDescent="0.25">
      <c r="A2250">
        <v>2249</v>
      </c>
      <c r="B2250" t="s">
        <v>3140</v>
      </c>
      <c r="C2250">
        <v>2E-3</v>
      </c>
    </row>
    <row r="2251" spans="1:3" x14ac:dyDescent="0.25">
      <c r="A2251">
        <v>2250</v>
      </c>
      <c r="B2251" t="s">
        <v>3141</v>
      </c>
      <c r="C2251">
        <v>2E-3</v>
      </c>
    </row>
    <row r="2252" spans="1:3" x14ac:dyDescent="0.25">
      <c r="A2252">
        <v>2251</v>
      </c>
      <c r="B2252" t="s">
        <v>3142</v>
      </c>
      <c r="C2252">
        <v>2E-3</v>
      </c>
    </row>
    <row r="2253" spans="1:3" x14ac:dyDescent="0.25">
      <c r="A2253">
        <v>2252</v>
      </c>
      <c r="B2253" t="s">
        <v>3143</v>
      </c>
      <c r="C2253">
        <v>2E-3</v>
      </c>
    </row>
    <row r="2254" spans="1:3" x14ac:dyDescent="0.25">
      <c r="A2254">
        <v>2253</v>
      </c>
      <c r="B2254" t="s">
        <v>3144</v>
      </c>
      <c r="C2254">
        <v>2E-3</v>
      </c>
    </row>
    <row r="2255" spans="1:3" x14ac:dyDescent="0.25">
      <c r="A2255">
        <v>2254</v>
      </c>
      <c r="B2255" t="s">
        <v>3145</v>
      </c>
      <c r="C2255">
        <v>2E-3</v>
      </c>
    </row>
    <row r="2256" spans="1:3" x14ac:dyDescent="0.25">
      <c r="A2256">
        <v>2255</v>
      </c>
      <c r="B2256" t="s">
        <v>3146</v>
      </c>
      <c r="C2256">
        <v>2E-3</v>
      </c>
    </row>
    <row r="2257" spans="1:3" x14ac:dyDescent="0.25">
      <c r="A2257">
        <v>2256</v>
      </c>
      <c r="B2257" t="s">
        <v>3147</v>
      </c>
      <c r="C2257">
        <v>2E-3</v>
      </c>
    </row>
    <row r="2258" spans="1:3" x14ac:dyDescent="0.25">
      <c r="A2258">
        <v>2257</v>
      </c>
      <c r="B2258" t="s">
        <v>3148</v>
      </c>
      <c r="C2258">
        <v>2E-3</v>
      </c>
    </row>
    <row r="2259" spans="1:3" x14ac:dyDescent="0.25">
      <c r="A2259">
        <v>2258</v>
      </c>
      <c r="B2259" t="s">
        <v>3149</v>
      </c>
      <c r="C2259">
        <v>2E-3</v>
      </c>
    </row>
    <row r="2260" spans="1:3" x14ac:dyDescent="0.25">
      <c r="A2260">
        <v>2259</v>
      </c>
      <c r="B2260" t="s">
        <v>3150</v>
      </c>
      <c r="C2260">
        <v>2E-3</v>
      </c>
    </row>
    <row r="2261" spans="1:3" x14ac:dyDescent="0.25">
      <c r="A2261">
        <v>2260</v>
      </c>
      <c r="B2261" t="s">
        <v>3151</v>
      </c>
      <c r="C2261">
        <v>2E-3</v>
      </c>
    </row>
    <row r="2262" spans="1:3" x14ac:dyDescent="0.25">
      <c r="A2262">
        <v>2261</v>
      </c>
      <c r="B2262" t="s">
        <v>3152</v>
      </c>
      <c r="C2262">
        <v>2E-3</v>
      </c>
    </row>
    <row r="2263" spans="1:3" x14ac:dyDescent="0.25">
      <c r="A2263">
        <v>2262</v>
      </c>
      <c r="B2263" t="s">
        <v>3153</v>
      </c>
      <c r="C2263">
        <v>2E-3</v>
      </c>
    </row>
    <row r="2264" spans="1:3" x14ac:dyDescent="0.25">
      <c r="A2264">
        <v>2263</v>
      </c>
      <c r="B2264" t="s">
        <v>3154</v>
      </c>
      <c r="C2264">
        <v>2E-3</v>
      </c>
    </row>
    <row r="2265" spans="1:3" x14ac:dyDescent="0.25">
      <c r="A2265">
        <v>2264</v>
      </c>
      <c r="B2265" t="s">
        <v>3155</v>
      </c>
      <c r="C2265">
        <v>2E-3</v>
      </c>
    </row>
    <row r="2266" spans="1:3" x14ac:dyDescent="0.25">
      <c r="A2266">
        <v>2265</v>
      </c>
      <c r="B2266" t="s">
        <v>3156</v>
      </c>
      <c r="C2266">
        <v>2E-3</v>
      </c>
    </row>
    <row r="2267" spans="1:3" x14ac:dyDescent="0.25">
      <c r="A2267">
        <v>2266</v>
      </c>
      <c r="B2267" t="s">
        <v>3157</v>
      </c>
      <c r="C2267">
        <v>2E-3</v>
      </c>
    </row>
    <row r="2268" spans="1:3" x14ac:dyDescent="0.25">
      <c r="A2268">
        <v>2267</v>
      </c>
      <c r="B2268" t="s">
        <v>3158</v>
      </c>
      <c r="C2268">
        <v>2E-3</v>
      </c>
    </row>
    <row r="2269" spans="1:3" x14ac:dyDescent="0.25">
      <c r="A2269">
        <v>2268</v>
      </c>
      <c r="B2269" t="s">
        <v>3159</v>
      </c>
      <c r="C2269">
        <v>2E-3</v>
      </c>
    </row>
    <row r="2270" spans="1:3" x14ac:dyDescent="0.25">
      <c r="A2270">
        <v>2269</v>
      </c>
      <c r="B2270" t="s">
        <v>3160</v>
      </c>
      <c r="C2270">
        <v>2E-3</v>
      </c>
    </row>
    <row r="2271" spans="1:3" x14ac:dyDescent="0.25">
      <c r="A2271">
        <v>2270</v>
      </c>
      <c r="B2271" t="s">
        <v>3161</v>
      </c>
      <c r="C2271">
        <v>2E-3</v>
      </c>
    </row>
    <row r="2272" spans="1:3" x14ac:dyDescent="0.25">
      <c r="A2272">
        <v>2271</v>
      </c>
      <c r="B2272" t="s">
        <v>3162</v>
      </c>
      <c r="C2272">
        <v>2E-3</v>
      </c>
    </row>
    <row r="2273" spans="1:3" x14ac:dyDescent="0.25">
      <c r="A2273">
        <v>2272</v>
      </c>
      <c r="B2273" t="s">
        <v>3163</v>
      </c>
      <c r="C2273">
        <v>2E-3</v>
      </c>
    </row>
    <row r="2274" spans="1:3" x14ac:dyDescent="0.25">
      <c r="A2274">
        <v>2273</v>
      </c>
      <c r="B2274" t="s">
        <v>3164</v>
      </c>
      <c r="C2274">
        <v>2E-3</v>
      </c>
    </row>
    <row r="2275" spans="1:3" x14ac:dyDescent="0.25">
      <c r="A2275">
        <v>2274</v>
      </c>
      <c r="B2275" t="s">
        <v>3165</v>
      </c>
      <c r="C2275">
        <v>2E-3</v>
      </c>
    </row>
    <row r="2276" spans="1:3" x14ac:dyDescent="0.25">
      <c r="A2276">
        <v>2275</v>
      </c>
      <c r="B2276" t="s">
        <v>3166</v>
      </c>
      <c r="C2276">
        <v>2E-3</v>
      </c>
    </row>
    <row r="2277" spans="1:3" x14ac:dyDescent="0.25">
      <c r="A2277">
        <v>2276</v>
      </c>
      <c r="B2277" t="s">
        <v>3167</v>
      </c>
      <c r="C2277">
        <v>2E-3</v>
      </c>
    </row>
    <row r="2278" spans="1:3" x14ac:dyDescent="0.25">
      <c r="A2278">
        <v>2277</v>
      </c>
      <c r="B2278" t="s">
        <v>3168</v>
      </c>
      <c r="C2278">
        <v>2E-3</v>
      </c>
    </row>
    <row r="2279" spans="1:3" x14ac:dyDescent="0.25">
      <c r="A2279">
        <v>2278</v>
      </c>
      <c r="B2279" t="s">
        <v>3169</v>
      </c>
      <c r="C2279">
        <v>2E-3</v>
      </c>
    </row>
    <row r="2280" spans="1:3" x14ac:dyDescent="0.25">
      <c r="A2280">
        <v>2279</v>
      </c>
      <c r="B2280" t="s">
        <v>3170</v>
      </c>
      <c r="C2280">
        <v>2E-3</v>
      </c>
    </row>
    <row r="2281" spans="1:3" x14ac:dyDescent="0.25">
      <c r="A2281">
        <v>2280</v>
      </c>
      <c r="B2281" t="s">
        <v>3171</v>
      </c>
      <c r="C2281">
        <v>2E-3</v>
      </c>
    </row>
    <row r="2282" spans="1:3" x14ac:dyDescent="0.25">
      <c r="A2282">
        <v>2281</v>
      </c>
      <c r="B2282" t="s">
        <v>3172</v>
      </c>
      <c r="C2282">
        <v>2E-3</v>
      </c>
    </row>
    <row r="2283" spans="1:3" x14ac:dyDescent="0.25">
      <c r="A2283">
        <v>2282</v>
      </c>
      <c r="B2283" t="s">
        <v>3173</v>
      </c>
      <c r="C2283">
        <v>2E-3</v>
      </c>
    </row>
    <row r="2284" spans="1:3" x14ac:dyDescent="0.25">
      <c r="A2284">
        <v>2283</v>
      </c>
      <c r="B2284" t="s">
        <v>3174</v>
      </c>
      <c r="C2284">
        <v>2E-3</v>
      </c>
    </row>
    <row r="2285" spans="1:3" x14ac:dyDescent="0.25">
      <c r="A2285">
        <v>2284</v>
      </c>
      <c r="B2285" t="s">
        <v>3175</v>
      </c>
      <c r="C2285">
        <v>2E-3</v>
      </c>
    </row>
    <row r="2286" spans="1:3" x14ac:dyDescent="0.25">
      <c r="A2286">
        <v>2285</v>
      </c>
      <c r="B2286" t="s">
        <v>3176</v>
      </c>
      <c r="C2286">
        <v>2E-3</v>
      </c>
    </row>
    <row r="2287" spans="1:3" x14ac:dyDescent="0.25">
      <c r="A2287">
        <v>2286</v>
      </c>
      <c r="B2287" t="s">
        <v>3177</v>
      </c>
      <c r="C2287">
        <v>2E-3</v>
      </c>
    </row>
    <row r="2288" spans="1:3" x14ac:dyDescent="0.25">
      <c r="A2288">
        <v>2287</v>
      </c>
      <c r="B2288" t="s">
        <v>3178</v>
      </c>
      <c r="C2288">
        <v>2E-3</v>
      </c>
    </row>
    <row r="2289" spans="1:3" x14ac:dyDescent="0.25">
      <c r="A2289">
        <v>2288</v>
      </c>
      <c r="B2289" t="s">
        <v>3179</v>
      </c>
      <c r="C2289">
        <v>2E-3</v>
      </c>
    </row>
    <row r="2290" spans="1:3" x14ac:dyDescent="0.25">
      <c r="A2290">
        <v>2289</v>
      </c>
      <c r="B2290" t="s">
        <v>3180</v>
      </c>
      <c r="C2290">
        <v>2E-3</v>
      </c>
    </row>
    <row r="2291" spans="1:3" x14ac:dyDescent="0.25">
      <c r="A2291">
        <v>2290</v>
      </c>
      <c r="B2291" t="s">
        <v>3181</v>
      </c>
      <c r="C2291">
        <v>2E-3</v>
      </c>
    </row>
    <row r="2292" spans="1:3" x14ac:dyDescent="0.25">
      <c r="A2292">
        <v>2291</v>
      </c>
      <c r="B2292" t="s">
        <v>3182</v>
      </c>
      <c r="C2292">
        <v>1E-3</v>
      </c>
    </row>
    <row r="2293" spans="1:3" x14ac:dyDescent="0.25">
      <c r="A2293">
        <v>2292</v>
      </c>
      <c r="B2293" t="s">
        <v>3183</v>
      </c>
      <c r="C2293">
        <v>1E-3</v>
      </c>
    </row>
    <row r="2294" spans="1:3" x14ac:dyDescent="0.25">
      <c r="A2294">
        <v>2293</v>
      </c>
      <c r="B2294" t="s">
        <v>3184</v>
      </c>
      <c r="C2294">
        <v>1E-3</v>
      </c>
    </row>
    <row r="2295" spans="1:3" x14ac:dyDescent="0.25">
      <c r="A2295">
        <v>2294</v>
      </c>
      <c r="B2295" t="s">
        <v>3185</v>
      </c>
      <c r="C2295">
        <v>1E-3</v>
      </c>
    </row>
    <row r="2296" spans="1:3" x14ac:dyDescent="0.25">
      <c r="A2296">
        <v>2295</v>
      </c>
      <c r="B2296" t="s">
        <v>3186</v>
      </c>
      <c r="C2296">
        <v>1E-3</v>
      </c>
    </row>
    <row r="2297" spans="1:3" x14ac:dyDescent="0.25">
      <c r="A2297">
        <v>2296</v>
      </c>
      <c r="B2297" t="s">
        <v>3187</v>
      </c>
      <c r="C2297">
        <v>1E-3</v>
      </c>
    </row>
    <row r="2298" spans="1:3" x14ac:dyDescent="0.25">
      <c r="A2298">
        <v>2297</v>
      </c>
      <c r="B2298" t="s">
        <v>3188</v>
      </c>
      <c r="C2298">
        <v>1E-3</v>
      </c>
    </row>
    <row r="2299" spans="1:3" x14ac:dyDescent="0.25">
      <c r="A2299">
        <v>2298</v>
      </c>
      <c r="B2299" t="s">
        <v>3189</v>
      </c>
      <c r="C2299">
        <v>1E-3</v>
      </c>
    </row>
    <row r="2300" spans="1:3" x14ac:dyDescent="0.25">
      <c r="A2300">
        <v>2299</v>
      </c>
      <c r="B2300" t="s">
        <v>3190</v>
      </c>
      <c r="C2300">
        <v>1E-3</v>
      </c>
    </row>
    <row r="2301" spans="1:3" x14ac:dyDescent="0.25">
      <c r="A2301">
        <v>2300</v>
      </c>
      <c r="B2301" t="s">
        <v>3191</v>
      </c>
      <c r="C2301">
        <v>1E-3</v>
      </c>
    </row>
    <row r="2302" spans="1:3" x14ac:dyDescent="0.25">
      <c r="A2302">
        <v>2301</v>
      </c>
      <c r="B2302" t="s">
        <v>3192</v>
      </c>
      <c r="C2302">
        <v>1E-3</v>
      </c>
    </row>
    <row r="2303" spans="1:3" x14ac:dyDescent="0.25">
      <c r="A2303">
        <v>2302</v>
      </c>
      <c r="B2303" t="s">
        <v>3193</v>
      </c>
      <c r="C2303">
        <v>1E-3</v>
      </c>
    </row>
    <row r="2304" spans="1:3" x14ac:dyDescent="0.25">
      <c r="A2304">
        <v>2303</v>
      </c>
      <c r="B2304" t="s">
        <v>3194</v>
      </c>
      <c r="C2304">
        <v>1E-3</v>
      </c>
    </row>
    <row r="2305" spans="1:3" x14ac:dyDescent="0.25">
      <c r="A2305">
        <v>2304</v>
      </c>
      <c r="B2305" t="s">
        <v>3195</v>
      </c>
      <c r="C2305">
        <v>1E-3</v>
      </c>
    </row>
    <row r="2306" spans="1:3" x14ac:dyDescent="0.25">
      <c r="A2306">
        <v>2305</v>
      </c>
      <c r="B2306" t="s">
        <v>3196</v>
      </c>
      <c r="C2306">
        <v>1E-3</v>
      </c>
    </row>
    <row r="2307" spans="1:3" x14ac:dyDescent="0.25">
      <c r="A2307">
        <v>2306</v>
      </c>
      <c r="B2307" t="s">
        <v>3197</v>
      </c>
      <c r="C2307">
        <v>1E-3</v>
      </c>
    </row>
    <row r="2308" spans="1:3" x14ac:dyDescent="0.25">
      <c r="A2308">
        <v>2307</v>
      </c>
      <c r="B2308" t="s">
        <v>3198</v>
      </c>
      <c r="C2308">
        <v>1E-3</v>
      </c>
    </row>
    <row r="2309" spans="1:3" x14ac:dyDescent="0.25">
      <c r="A2309">
        <v>2308</v>
      </c>
      <c r="B2309" t="s">
        <v>3199</v>
      </c>
      <c r="C2309">
        <v>1E-3</v>
      </c>
    </row>
    <row r="2310" spans="1:3" x14ac:dyDescent="0.25">
      <c r="A2310">
        <v>2309</v>
      </c>
      <c r="B2310" t="s">
        <v>3200</v>
      </c>
      <c r="C2310">
        <v>1E-3</v>
      </c>
    </row>
    <row r="2311" spans="1:3" x14ac:dyDescent="0.25">
      <c r="A2311">
        <v>2310</v>
      </c>
      <c r="B2311" t="s">
        <v>3201</v>
      </c>
      <c r="C2311">
        <v>1E-3</v>
      </c>
    </row>
    <row r="2312" spans="1:3" x14ac:dyDescent="0.25">
      <c r="A2312">
        <v>2311</v>
      </c>
      <c r="B2312" t="s">
        <v>3202</v>
      </c>
      <c r="C2312">
        <v>1E-3</v>
      </c>
    </row>
    <row r="2313" spans="1:3" x14ac:dyDescent="0.25">
      <c r="A2313">
        <v>2312</v>
      </c>
      <c r="B2313" t="s">
        <v>3203</v>
      </c>
      <c r="C2313">
        <v>1E-3</v>
      </c>
    </row>
    <row r="2314" spans="1:3" x14ac:dyDescent="0.25">
      <c r="A2314">
        <v>2313</v>
      </c>
      <c r="B2314" t="s">
        <v>3204</v>
      </c>
      <c r="C2314">
        <v>1E-3</v>
      </c>
    </row>
    <row r="2315" spans="1:3" x14ac:dyDescent="0.25">
      <c r="A2315">
        <v>2314</v>
      </c>
      <c r="B2315" t="s">
        <v>3205</v>
      </c>
      <c r="C2315">
        <v>1E-3</v>
      </c>
    </row>
    <row r="2316" spans="1:3" x14ac:dyDescent="0.25">
      <c r="A2316">
        <v>2315</v>
      </c>
      <c r="B2316" t="s">
        <v>3206</v>
      </c>
      <c r="C2316">
        <v>1E-3</v>
      </c>
    </row>
    <row r="2317" spans="1:3" x14ac:dyDescent="0.25">
      <c r="A2317">
        <v>2316</v>
      </c>
      <c r="B2317" t="s">
        <v>3207</v>
      </c>
      <c r="C2317">
        <v>1E-3</v>
      </c>
    </row>
    <row r="2318" spans="1:3" x14ac:dyDescent="0.25">
      <c r="A2318">
        <v>2317</v>
      </c>
      <c r="B2318" t="s">
        <v>3208</v>
      </c>
      <c r="C2318">
        <v>1E-3</v>
      </c>
    </row>
    <row r="2319" spans="1:3" x14ac:dyDescent="0.25">
      <c r="A2319">
        <v>2318</v>
      </c>
      <c r="B2319" t="s">
        <v>3209</v>
      </c>
      <c r="C2319">
        <v>1E-3</v>
      </c>
    </row>
    <row r="2320" spans="1:3" x14ac:dyDescent="0.25">
      <c r="A2320">
        <v>2319</v>
      </c>
      <c r="B2320" t="s">
        <v>3210</v>
      </c>
      <c r="C2320">
        <v>1E-3</v>
      </c>
    </row>
    <row r="2321" spans="1:3" x14ac:dyDescent="0.25">
      <c r="A2321">
        <v>2320</v>
      </c>
      <c r="B2321" t="s">
        <v>3211</v>
      </c>
      <c r="C2321">
        <v>1E-3</v>
      </c>
    </row>
    <row r="2322" spans="1:3" x14ac:dyDescent="0.25">
      <c r="A2322">
        <v>2321</v>
      </c>
      <c r="B2322" t="s">
        <v>3212</v>
      </c>
      <c r="C2322">
        <v>1E-3</v>
      </c>
    </row>
    <row r="2323" spans="1:3" x14ac:dyDescent="0.25">
      <c r="A2323">
        <v>2322</v>
      </c>
      <c r="B2323" t="s">
        <v>3213</v>
      </c>
      <c r="C2323">
        <v>1E-3</v>
      </c>
    </row>
    <row r="2324" spans="1:3" x14ac:dyDescent="0.25">
      <c r="A2324">
        <v>2323</v>
      </c>
      <c r="B2324" t="s">
        <v>3214</v>
      </c>
      <c r="C2324">
        <v>1E-3</v>
      </c>
    </row>
    <row r="2325" spans="1:3" x14ac:dyDescent="0.25">
      <c r="A2325">
        <v>2324</v>
      </c>
      <c r="B2325" t="s">
        <v>3215</v>
      </c>
      <c r="C2325">
        <v>1E-3</v>
      </c>
    </row>
    <row r="2326" spans="1:3" x14ac:dyDescent="0.25">
      <c r="A2326">
        <v>2325</v>
      </c>
      <c r="B2326" t="s">
        <v>3216</v>
      </c>
      <c r="C2326">
        <v>1E-3</v>
      </c>
    </row>
    <row r="2327" spans="1:3" x14ac:dyDescent="0.25">
      <c r="A2327">
        <v>2326</v>
      </c>
      <c r="B2327" t="s">
        <v>3217</v>
      </c>
      <c r="C2327">
        <v>1E-3</v>
      </c>
    </row>
    <row r="2328" spans="1:3" x14ac:dyDescent="0.25">
      <c r="A2328">
        <v>2327</v>
      </c>
      <c r="B2328" t="s">
        <v>3218</v>
      </c>
      <c r="C2328">
        <v>1E-3</v>
      </c>
    </row>
    <row r="2329" spans="1:3" x14ac:dyDescent="0.25">
      <c r="A2329">
        <v>2328</v>
      </c>
      <c r="B2329" t="s">
        <v>3219</v>
      </c>
      <c r="C2329">
        <v>1E-3</v>
      </c>
    </row>
    <row r="2330" spans="1:3" x14ac:dyDescent="0.25">
      <c r="A2330">
        <v>2329</v>
      </c>
      <c r="B2330" t="s">
        <v>3220</v>
      </c>
      <c r="C2330">
        <v>1E-3</v>
      </c>
    </row>
    <row r="2331" spans="1:3" x14ac:dyDescent="0.25">
      <c r="A2331">
        <v>2330</v>
      </c>
      <c r="B2331" t="s">
        <v>3221</v>
      </c>
      <c r="C2331">
        <v>1E-3</v>
      </c>
    </row>
    <row r="2332" spans="1:3" x14ac:dyDescent="0.25">
      <c r="A2332">
        <v>2331</v>
      </c>
      <c r="B2332" t="s">
        <v>3222</v>
      </c>
      <c r="C2332">
        <v>1E-3</v>
      </c>
    </row>
    <row r="2333" spans="1:3" x14ac:dyDescent="0.25">
      <c r="A2333">
        <v>2332</v>
      </c>
      <c r="B2333" t="s">
        <v>3223</v>
      </c>
      <c r="C2333">
        <v>1E-3</v>
      </c>
    </row>
    <row r="2334" spans="1:3" x14ac:dyDescent="0.25">
      <c r="A2334">
        <v>2333</v>
      </c>
      <c r="B2334" t="s">
        <v>3224</v>
      </c>
      <c r="C2334">
        <v>1E-3</v>
      </c>
    </row>
    <row r="2335" spans="1:3" x14ac:dyDescent="0.25">
      <c r="A2335">
        <v>2334</v>
      </c>
      <c r="B2335" t="s">
        <v>3225</v>
      </c>
      <c r="C2335">
        <v>1E-3</v>
      </c>
    </row>
    <row r="2336" spans="1:3" x14ac:dyDescent="0.25">
      <c r="A2336">
        <v>2335</v>
      </c>
      <c r="B2336" t="s">
        <v>3226</v>
      </c>
      <c r="C2336">
        <v>1E-3</v>
      </c>
    </row>
    <row r="2337" spans="1:3" x14ac:dyDescent="0.25">
      <c r="A2337">
        <v>2336</v>
      </c>
      <c r="B2337" t="s">
        <v>3227</v>
      </c>
      <c r="C2337">
        <v>1E-3</v>
      </c>
    </row>
    <row r="2338" spans="1:3" x14ac:dyDescent="0.25">
      <c r="A2338">
        <v>2337</v>
      </c>
      <c r="B2338" t="s">
        <v>3228</v>
      </c>
      <c r="C2338">
        <v>1E-3</v>
      </c>
    </row>
    <row r="2339" spans="1:3" x14ac:dyDescent="0.25">
      <c r="A2339">
        <v>2338</v>
      </c>
      <c r="B2339" t="s">
        <v>3229</v>
      </c>
      <c r="C2339">
        <v>1E-3</v>
      </c>
    </row>
    <row r="2340" spans="1:3" x14ac:dyDescent="0.25">
      <c r="A2340">
        <v>2339</v>
      </c>
      <c r="B2340" t="s">
        <v>3230</v>
      </c>
      <c r="C2340">
        <v>1E-3</v>
      </c>
    </row>
    <row r="2341" spans="1:3" x14ac:dyDescent="0.25">
      <c r="A2341">
        <v>2340</v>
      </c>
      <c r="B2341" t="s">
        <v>3231</v>
      </c>
      <c r="C2341">
        <v>1E-3</v>
      </c>
    </row>
    <row r="2342" spans="1:3" x14ac:dyDescent="0.25">
      <c r="A2342">
        <v>2341</v>
      </c>
      <c r="B2342" t="s">
        <v>3232</v>
      </c>
      <c r="C2342">
        <v>1E-3</v>
      </c>
    </row>
    <row r="2343" spans="1:3" x14ac:dyDescent="0.25">
      <c r="A2343">
        <v>2342</v>
      </c>
      <c r="B2343" t="s">
        <v>3233</v>
      </c>
      <c r="C2343">
        <v>1E-3</v>
      </c>
    </row>
    <row r="2344" spans="1:3" x14ac:dyDescent="0.25">
      <c r="A2344">
        <v>2343</v>
      </c>
      <c r="B2344" t="s">
        <v>3234</v>
      </c>
      <c r="C2344">
        <v>1E-3</v>
      </c>
    </row>
    <row r="2345" spans="1:3" x14ac:dyDescent="0.25">
      <c r="A2345">
        <v>2344</v>
      </c>
      <c r="B2345" t="s">
        <v>3235</v>
      </c>
      <c r="C2345">
        <v>1E-3</v>
      </c>
    </row>
    <row r="2346" spans="1:3" x14ac:dyDescent="0.25">
      <c r="A2346">
        <v>2345</v>
      </c>
      <c r="B2346" t="s">
        <v>3236</v>
      </c>
      <c r="C2346">
        <v>1E-3</v>
      </c>
    </row>
    <row r="2347" spans="1:3" x14ac:dyDescent="0.25">
      <c r="A2347">
        <v>2346</v>
      </c>
      <c r="B2347" t="s">
        <v>3237</v>
      </c>
      <c r="C2347">
        <v>1E-3</v>
      </c>
    </row>
    <row r="2348" spans="1:3" x14ac:dyDescent="0.25">
      <c r="A2348">
        <v>2347</v>
      </c>
      <c r="B2348" t="s">
        <v>3238</v>
      </c>
      <c r="C2348">
        <v>1E-3</v>
      </c>
    </row>
    <row r="2349" spans="1:3" x14ac:dyDescent="0.25">
      <c r="A2349">
        <v>2348</v>
      </c>
      <c r="B2349" t="s">
        <v>3239</v>
      </c>
      <c r="C2349">
        <v>1E-3</v>
      </c>
    </row>
    <row r="2350" spans="1:3" x14ac:dyDescent="0.25">
      <c r="A2350">
        <v>2349</v>
      </c>
      <c r="B2350" t="s">
        <v>3240</v>
      </c>
      <c r="C2350">
        <v>1E-3</v>
      </c>
    </row>
    <row r="2351" spans="1:3" x14ac:dyDescent="0.25">
      <c r="A2351">
        <v>2350</v>
      </c>
      <c r="B2351" t="s">
        <v>3241</v>
      </c>
      <c r="C2351">
        <v>1E-3</v>
      </c>
    </row>
    <row r="2352" spans="1:3" x14ac:dyDescent="0.25">
      <c r="A2352">
        <v>2351</v>
      </c>
      <c r="B2352" t="s">
        <v>3242</v>
      </c>
      <c r="C2352">
        <v>1E-3</v>
      </c>
    </row>
    <row r="2353" spans="1:3" x14ac:dyDescent="0.25">
      <c r="A2353">
        <v>2352</v>
      </c>
      <c r="B2353" t="s">
        <v>3243</v>
      </c>
      <c r="C2353">
        <v>1E-3</v>
      </c>
    </row>
    <row r="2354" spans="1:3" x14ac:dyDescent="0.25">
      <c r="A2354">
        <v>2353</v>
      </c>
      <c r="B2354" t="s">
        <v>3244</v>
      </c>
      <c r="C2354">
        <v>1E-3</v>
      </c>
    </row>
    <row r="2355" spans="1:3" x14ac:dyDescent="0.25">
      <c r="A2355">
        <v>2354</v>
      </c>
      <c r="B2355" t="s">
        <v>3245</v>
      </c>
      <c r="C2355">
        <v>1E-3</v>
      </c>
    </row>
    <row r="2356" spans="1:3" x14ac:dyDescent="0.25">
      <c r="A2356">
        <v>2355</v>
      </c>
      <c r="B2356" t="s">
        <v>3246</v>
      </c>
      <c r="C2356">
        <v>1E-3</v>
      </c>
    </row>
    <row r="2357" spans="1:3" x14ac:dyDescent="0.25">
      <c r="A2357">
        <v>2356</v>
      </c>
      <c r="B2357" t="s">
        <v>3247</v>
      </c>
      <c r="C2357">
        <v>1E-3</v>
      </c>
    </row>
    <row r="2358" spans="1:3" x14ac:dyDescent="0.25">
      <c r="A2358">
        <v>2357</v>
      </c>
      <c r="B2358" t="s">
        <v>3248</v>
      </c>
      <c r="C2358">
        <v>1E-3</v>
      </c>
    </row>
    <row r="2359" spans="1:3" x14ac:dyDescent="0.25">
      <c r="A2359">
        <v>2358</v>
      </c>
      <c r="B2359" t="s">
        <v>3249</v>
      </c>
      <c r="C2359">
        <v>1E-3</v>
      </c>
    </row>
    <row r="2360" spans="1:3" x14ac:dyDescent="0.25">
      <c r="A2360">
        <v>2359</v>
      </c>
      <c r="B2360" t="s">
        <v>3250</v>
      </c>
      <c r="C2360">
        <v>1E-3</v>
      </c>
    </row>
    <row r="2361" spans="1:3" x14ac:dyDescent="0.25">
      <c r="A2361">
        <v>2360</v>
      </c>
      <c r="B2361" t="s">
        <v>3251</v>
      </c>
      <c r="C2361">
        <v>1E-3</v>
      </c>
    </row>
    <row r="2362" spans="1:3" x14ac:dyDescent="0.25">
      <c r="A2362">
        <v>2361</v>
      </c>
      <c r="B2362" t="s">
        <v>3252</v>
      </c>
      <c r="C2362">
        <v>1E-3</v>
      </c>
    </row>
    <row r="2363" spans="1:3" x14ac:dyDescent="0.25">
      <c r="A2363">
        <v>2362</v>
      </c>
      <c r="B2363" t="s">
        <v>3253</v>
      </c>
      <c r="C2363">
        <v>1E-3</v>
      </c>
    </row>
    <row r="2364" spans="1:3" x14ac:dyDescent="0.25">
      <c r="A2364">
        <v>2363</v>
      </c>
      <c r="B2364" t="s">
        <v>3254</v>
      </c>
      <c r="C2364">
        <v>1E-3</v>
      </c>
    </row>
    <row r="2365" spans="1:3" x14ac:dyDescent="0.25">
      <c r="A2365">
        <v>2364</v>
      </c>
      <c r="B2365" t="s">
        <v>3255</v>
      </c>
      <c r="C2365">
        <v>1E-3</v>
      </c>
    </row>
    <row r="2366" spans="1:3" x14ac:dyDescent="0.25">
      <c r="A2366">
        <v>2365</v>
      </c>
      <c r="B2366" t="s">
        <v>3256</v>
      </c>
      <c r="C2366">
        <v>1E-3</v>
      </c>
    </row>
    <row r="2367" spans="1:3" x14ac:dyDescent="0.25">
      <c r="A2367">
        <v>2366</v>
      </c>
      <c r="B2367" t="s">
        <v>3257</v>
      </c>
      <c r="C2367">
        <v>1E-3</v>
      </c>
    </row>
    <row r="2368" spans="1:3" x14ac:dyDescent="0.25">
      <c r="A2368">
        <v>2367</v>
      </c>
      <c r="B2368" t="s">
        <v>3258</v>
      </c>
      <c r="C2368">
        <v>1E-3</v>
      </c>
    </row>
    <row r="2369" spans="1:3" x14ac:dyDescent="0.25">
      <c r="A2369">
        <v>2368</v>
      </c>
      <c r="B2369" t="s">
        <v>3259</v>
      </c>
      <c r="C2369">
        <v>1E-3</v>
      </c>
    </row>
    <row r="2370" spans="1:3" x14ac:dyDescent="0.25">
      <c r="A2370">
        <v>2369</v>
      </c>
      <c r="B2370" t="s">
        <v>3260</v>
      </c>
      <c r="C2370">
        <v>1E-3</v>
      </c>
    </row>
    <row r="2371" spans="1:3" x14ac:dyDescent="0.25">
      <c r="A2371">
        <v>2370</v>
      </c>
      <c r="B2371" t="s">
        <v>3261</v>
      </c>
      <c r="C2371">
        <v>1E-3</v>
      </c>
    </row>
    <row r="2372" spans="1:3" x14ac:dyDescent="0.25">
      <c r="A2372">
        <v>2371</v>
      </c>
      <c r="B2372" t="s">
        <v>3262</v>
      </c>
      <c r="C2372">
        <v>1E-3</v>
      </c>
    </row>
    <row r="2373" spans="1:3" x14ac:dyDescent="0.25">
      <c r="A2373">
        <v>2372</v>
      </c>
      <c r="B2373" t="s">
        <v>3263</v>
      </c>
      <c r="C2373">
        <v>1E-3</v>
      </c>
    </row>
    <row r="2374" spans="1:3" x14ac:dyDescent="0.25">
      <c r="A2374">
        <v>2373</v>
      </c>
      <c r="B2374" t="s">
        <v>3264</v>
      </c>
      <c r="C2374">
        <v>1E-3</v>
      </c>
    </row>
    <row r="2375" spans="1:3" x14ac:dyDescent="0.25">
      <c r="A2375">
        <v>2374</v>
      </c>
      <c r="B2375" t="s">
        <v>3265</v>
      </c>
      <c r="C2375">
        <v>1E-3</v>
      </c>
    </row>
    <row r="2376" spans="1:3" x14ac:dyDescent="0.25">
      <c r="A2376">
        <v>2375</v>
      </c>
      <c r="B2376" t="s">
        <v>3266</v>
      </c>
      <c r="C2376">
        <v>1E-3</v>
      </c>
    </row>
    <row r="2377" spans="1:3" x14ac:dyDescent="0.25">
      <c r="A2377">
        <v>2376</v>
      </c>
      <c r="B2377" t="s">
        <v>3267</v>
      </c>
      <c r="C2377">
        <v>1E-3</v>
      </c>
    </row>
    <row r="2378" spans="1:3" x14ac:dyDescent="0.25">
      <c r="A2378">
        <v>2377</v>
      </c>
      <c r="B2378" t="s">
        <v>3268</v>
      </c>
      <c r="C2378">
        <v>1E-3</v>
      </c>
    </row>
    <row r="2379" spans="1:3" x14ac:dyDescent="0.25">
      <c r="A2379">
        <v>2378</v>
      </c>
      <c r="B2379" t="s">
        <v>3269</v>
      </c>
      <c r="C2379">
        <v>1E-3</v>
      </c>
    </row>
    <row r="2380" spans="1:3" x14ac:dyDescent="0.25">
      <c r="A2380">
        <v>2379</v>
      </c>
      <c r="B2380" t="s">
        <v>3270</v>
      </c>
      <c r="C2380">
        <v>1E-3</v>
      </c>
    </row>
    <row r="2381" spans="1:3" x14ac:dyDescent="0.25">
      <c r="A2381">
        <v>2380</v>
      </c>
      <c r="B2381" t="s">
        <v>3271</v>
      </c>
      <c r="C2381">
        <v>1E-3</v>
      </c>
    </row>
    <row r="2382" spans="1:3" x14ac:dyDescent="0.25">
      <c r="A2382">
        <v>2381</v>
      </c>
      <c r="B2382" t="s">
        <v>3272</v>
      </c>
      <c r="C2382">
        <v>1E-3</v>
      </c>
    </row>
    <row r="2383" spans="1:3" x14ac:dyDescent="0.25">
      <c r="A2383">
        <v>2382</v>
      </c>
      <c r="B2383" t="s">
        <v>3273</v>
      </c>
      <c r="C2383">
        <v>1E-3</v>
      </c>
    </row>
    <row r="2384" spans="1:3" x14ac:dyDescent="0.25">
      <c r="A2384">
        <v>2383</v>
      </c>
      <c r="B2384" t="s">
        <v>3274</v>
      </c>
      <c r="C2384">
        <v>1E-3</v>
      </c>
    </row>
    <row r="2385" spans="1:3" x14ac:dyDescent="0.25">
      <c r="A2385">
        <v>2384</v>
      </c>
      <c r="B2385" t="s">
        <v>3275</v>
      </c>
      <c r="C2385">
        <v>1E-3</v>
      </c>
    </row>
    <row r="2386" spans="1:3" x14ac:dyDescent="0.25">
      <c r="A2386">
        <v>2385</v>
      </c>
      <c r="B2386" t="s">
        <v>3276</v>
      </c>
      <c r="C2386">
        <v>1E-3</v>
      </c>
    </row>
    <row r="2387" spans="1:3" x14ac:dyDescent="0.25">
      <c r="A2387">
        <v>2386</v>
      </c>
      <c r="B2387" t="s">
        <v>3277</v>
      </c>
      <c r="C2387">
        <v>1E-3</v>
      </c>
    </row>
    <row r="2388" spans="1:3" x14ac:dyDescent="0.25">
      <c r="A2388">
        <v>2387</v>
      </c>
      <c r="B2388" t="s">
        <v>3278</v>
      </c>
      <c r="C2388">
        <v>1E-3</v>
      </c>
    </row>
    <row r="2389" spans="1:3" x14ac:dyDescent="0.25">
      <c r="A2389">
        <v>2388</v>
      </c>
      <c r="B2389" t="s">
        <v>3279</v>
      </c>
      <c r="C2389">
        <v>1E-3</v>
      </c>
    </row>
    <row r="2390" spans="1:3" x14ac:dyDescent="0.25">
      <c r="A2390">
        <v>2389</v>
      </c>
      <c r="B2390" t="s">
        <v>3280</v>
      </c>
      <c r="C2390">
        <v>1E-3</v>
      </c>
    </row>
    <row r="2391" spans="1:3" x14ac:dyDescent="0.25">
      <c r="A2391">
        <v>2390</v>
      </c>
      <c r="B2391" t="s">
        <v>3281</v>
      </c>
      <c r="C2391">
        <v>1E-3</v>
      </c>
    </row>
    <row r="2392" spans="1:3" x14ac:dyDescent="0.25">
      <c r="A2392">
        <v>2391</v>
      </c>
      <c r="B2392" t="s">
        <v>3282</v>
      </c>
      <c r="C2392">
        <v>1E-3</v>
      </c>
    </row>
    <row r="2393" spans="1:3" x14ac:dyDescent="0.25">
      <c r="A2393">
        <v>2392</v>
      </c>
      <c r="B2393" t="s">
        <v>3283</v>
      </c>
      <c r="C2393">
        <v>1E-3</v>
      </c>
    </row>
    <row r="2394" spans="1:3" x14ac:dyDescent="0.25">
      <c r="A2394">
        <v>2393</v>
      </c>
      <c r="B2394" t="s">
        <v>3284</v>
      </c>
      <c r="C2394">
        <v>1E-3</v>
      </c>
    </row>
    <row r="2395" spans="1:3" x14ac:dyDescent="0.25">
      <c r="A2395">
        <v>2394</v>
      </c>
      <c r="B2395" t="s">
        <v>3285</v>
      </c>
      <c r="C2395">
        <v>1E-3</v>
      </c>
    </row>
    <row r="2396" spans="1:3" x14ac:dyDescent="0.25">
      <c r="A2396">
        <v>2395</v>
      </c>
      <c r="B2396" t="s">
        <v>3286</v>
      </c>
      <c r="C2396">
        <v>1E-3</v>
      </c>
    </row>
    <row r="2397" spans="1:3" x14ac:dyDescent="0.25">
      <c r="A2397">
        <v>2396</v>
      </c>
      <c r="B2397" t="s">
        <v>3287</v>
      </c>
      <c r="C2397">
        <v>1E-3</v>
      </c>
    </row>
    <row r="2398" spans="1:3" x14ac:dyDescent="0.25">
      <c r="A2398">
        <v>2397</v>
      </c>
      <c r="B2398" t="s">
        <v>3288</v>
      </c>
      <c r="C2398">
        <v>1E-3</v>
      </c>
    </row>
    <row r="2399" spans="1:3" x14ac:dyDescent="0.25">
      <c r="A2399">
        <v>2398</v>
      </c>
      <c r="B2399" t="s">
        <v>3289</v>
      </c>
      <c r="C2399">
        <v>1E-3</v>
      </c>
    </row>
    <row r="2400" spans="1:3" x14ac:dyDescent="0.25">
      <c r="A2400">
        <v>2399</v>
      </c>
      <c r="B2400" t="s">
        <v>3290</v>
      </c>
      <c r="C2400">
        <v>1E-3</v>
      </c>
    </row>
    <row r="2401" spans="1:3" x14ac:dyDescent="0.25">
      <c r="A2401">
        <v>2400</v>
      </c>
      <c r="B2401" t="s">
        <v>3291</v>
      </c>
      <c r="C2401">
        <v>1E-3</v>
      </c>
    </row>
    <row r="2402" spans="1:3" x14ac:dyDescent="0.25">
      <c r="A2402">
        <v>2401</v>
      </c>
      <c r="B2402" t="s">
        <v>3292</v>
      </c>
      <c r="C2402">
        <v>1E-3</v>
      </c>
    </row>
    <row r="2403" spans="1:3" x14ac:dyDescent="0.25">
      <c r="A2403">
        <v>2402</v>
      </c>
      <c r="B2403" t="s">
        <v>3293</v>
      </c>
      <c r="C2403">
        <v>1E-3</v>
      </c>
    </row>
    <row r="2404" spans="1:3" x14ac:dyDescent="0.25">
      <c r="A2404">
        <v>2403</v>
      </c>
      <c r="B2404" t="s">
        <v>3294</v>
      </c>
      <c r="C2404">
        <v>1E-3</v>
      </c>
    </row>
    <row r="2405" spans="1:3" x14ac:dyDescent="0.25">
      <c r="A2405">
        <v>2404</v>
      </c>
      <c r="B2405" t="s">
        <v>3295</v>
      </c>
      <c r="C2405">
        <v>1E-3</v>
      </c>
    </row>
    <row r="2406" spans="1:3" x14ac:dyDescent="0.25">
      <c r="A2406">
        <v>2405</v>
      </c>
      <c r="B2406" t="s">
        <v>3296</v>
      </c>
      <c r="C2406">
        <v>1E-3</v>
      </c>
    </row>
    <row r="2407" spans="1:3" x14ac:dyDescent="0.25">
      <c r="A2407">
        <v>2406</v>
      </c>
      <c r="B2407" t="s">
        <v>3297</v>
      </c>
      <c r="C2407">
        <v>1E-3</v>
      </c>
    </row>
    <row r="2408" spans="1:3" x14ac:dyDescent="0.25">
      <c r="A2408">
        <v>2407</v>
      </c>
      <c r="B2408" t="s">
        <v>3298</v>
      </c>
      <c r="C2408">
        <v>1E-3</v>
      </c>
    </row>
    <row r="2409" spans="1:3" x14ac:dyDescent="0.25">
      <c r="A2409">
        <v>2408</v>
      </c>
      <c r="B2409" t="s">
        <v>3299</v>
      </c>
      <c r="C2409">
        <v>1E-3</v>
      </c>
    </row>
    <row r="2410" spans="1:3" x14ac:dyDescent="0.25">
      <c r="A2410">
        <v>2409</v>
      </c>
      <c r="B2410" t="s">
        <v>3300</v>
      </c>
      <c r="C2410">
        <v>1E-3</v>
      </c>
    </row>
    <row r="2411" spans="1:3" x14ac:dyDescent="0.25">
      <c r="A2411">
        <v>2410</v>
      </c>
      <c r="B2411" t="s">
        <v>3301</v>
      </c>
      <c r="C2411">
        <v>1E-3</v>
      </c>
    </row>
    <row r="2412" spans="1:3" x14ac:dyDescent="0.25">
      <c r="A2412">
        <v>2411</v>
      </c>
      <c r="B2412" t="s">
        <v>3302</v>
      </c>
      <c r="C2412">
        <v>1E-3</v>
      </c>
    </row>
    <row r="2413" spans="1:3" x14ac:dyDescent="0.25">
      <c r="A2413">
        <v>2412</v>
      </c>
      <c r="B2413" t="s">
        <v>3303</v>
      </c>
      <c r="C2413">
        <v>1E-3</v>
      </c>
    </row>
    <row r="2414" spans="1:3" x14ac:dyDescent="0.25">
      <c r="A2414">
        <v>2413</v>
      </c>
      <c r="B2414" t="s">
        <v>3304</v>
      </c>
      <c r="C2414">
        <v>1E-3</v>
      </c>
    </row>
    <row r="2415" spans="1:3" x14ac:dyDescent="0.25">
      <c r="A2415">
        <v>2414</v>
      </c>
      <c r="B2415" t="s">
        <v>3305</v>
      </c>
      <c r="C2415">
        <v>1E-3</v>
      </c>
    </row>
    <row r="2416" spans="1:3" x14ac:dyDescent="0.25">
      <c r="A2416">
        <v>2415</v>
      </c>
      <c r="B2416" t="s">
        <v>3306</v>
      </c>
      <c r="C2416">
        <v>1E-3</v>
      </c>
    </row>
    <row r="2417" spans="1:3" x14ac:dyDescent="0.25">
      <c r="A2417">
        <v>2416</v>
      </c>
      <c r="B2417" t="s">
        <v>3307</v>
      </c>
      <c r="C2417">
        <v>1E-3</v>
      </c>
    </row>
    <row r="2418" spans="1:3" x14ac:dyDescent="0.25">
      <c r="A2418">
        <v>2417</v>
      </c>
      <c r="B2418" t="s">
        <v>3308</v>
      </c>
      <c r="C2418">
        <v>1E-3</v>
      </c>
    </row>
    <row r="2419" spans="1:3" x14ac:dyDescent="0.25">
      <c r="A2419">
        <v>2418</v>
      </c>
      <c r="B2419" t="s">
        <v>3309</v>
      </c>
      <c r="C2419">
        <v>1E-3</v>
      </c>
    </row>
    <row r="2420" spans="1:3" x14ac:dyDescent="0.25">
      <c r="A2420">
        <v>2419</v>
      </c>
      <c r="B2420" t="s">
        <v>3310</v>
      </c>
      <c r="C2420">
        <v>1E-3</v>
      </c>
    </row>
    <row r="2421" spans="1:3" x14ac:dyDescent="0.25">
      <c r="A2421">
        <v>2420</v>
      </c>
      <c r="B2421" t="s">
        <v>3311</v>
      </c>
      <c r="C2421">
        <v>1E-3</v>
      </c>
    </row>
    <row r="2422" spans="1:3" x14ac:dyDescent="0.25">
      <c r="A2422">
        <v>2421</v>
      </c>
      <c r="B2422" t="s">
        <v>3312</v>
      </c>
      <c r="C2422">
        <v>1E-3</v>
      </c>
    </row>
    <row r="2423" spans="1:3" x14ac:dyDescent="0.25">
      <c r="A2423">
        <v>2422</v>
      </c>
      <c r="B2423" t="s">
        <v>3313</v>
      </c>
      <c r="C2423">
        <v>1E-3</v>
      </c>
    </row>
    <row r="2424" spans="1:3" x14ac:dyDescent="0.25">
      <c r="A2424">
        <v>2423</v>
      </c>
      <c r="B2424" t="s">
        <v>3314</v>
      </c>
      <c r="C2424">
        <v>1E-3</v>
      </c>
    </row>
    <row r="2425" spans="1:3" x14ac:dyDescent="0.25">
      <c r="A2425">
        <v>2424</v>
      </c>
      <c r="B2425" t="s">
        <v>3315</v>
      </c>
      <c r="C2425">
        <v>1E-3</v>
      </c>
    </row>
    <row r="2426" spans="1:3" x14ac:dyDescent="0.25">
      <c r="A2426">
        <v>2425</v>
      </c>
      <c r="B2426" t="s">
        <v>3316</v>
      </c>
      <c r="C2426">
        <v>1E-3</v>
      </c>
    </row>
    <row r="2427" spans="1:3" x14ac:dyDescent="0.25">
      <c r="A2427">
        <v>2426</v>
      </c>
      <c r="B2427" t="s">
        <v>3317</v>
      </c>
      <c r="C2427">
        <v>1E-3</v>
      </c>
    </row>
    <row r="2428" spans="1:3" x14ac:dyDescent="0.25">
      <c r="A2428">
        <v>2427</v>
      </c>
      <c r="B2428" t="s">
        <v>3318</v>
      </c>
      <c r="C2428">
        <v>1E-3</v>
      </c>
    </row>
    <row r="2429" spans="1:3" x14ac:dyDescent="0.25">
      <c r="A2429">
        <v>2428</v>
      </c>
      <c r="B2429" t="s">
        <v>3319</v>
      </c>
      <c r="C2429">
        <v>1E-3</v>
      </c>
    </row>
    <row r="2430" spans="1:3" x14ac:dyDescent="0.25">
      <c r="A2430">
        <v>2429</v>
      </c>
      <c r="B2430" t="s">
        <v>3320</v>
      </c>
      <c r="C2430">
        <v>1E-3</v>
      </c>
    </row>
    <row r="2431" spans="1:3" x14ac:dyDescent="0.25">
      <c r="A2431">
        <v>2430</v>
      </c>
      <c r="B2431" t="s">
        <v>3321</v>
      </c>
      <c r="C2431">
        <v>1E-3</v>
      </c>
    </row>
    <row r="2432" spans="1:3" x14ac:dyDescent="0.25">
      <c r="A2432">
        <v>2431</v>
      </c>
      <c r="B2432" t="s">
        <v>3322</v>
      </c>
      <c r="C2432">
        <v>1E-3</v>
      </c>
    </row>
    <row r="2433" spans="1:3" x14ac:dyDescent="0.25">
      <c r="A2433">
        <v>2432</v>
      </c>
      <c r="B2433" t="s">
        <v>3323</v>
      </c>
      <c r="C2433">
        <v>1E-3</v>
      </c>
    </row>
    <row r="2434" spans="1:3" x14ac:dyDescent="0.25">
      <c r="A2434">
        <v>2433</v>
      </c>
      <c r="B2434" t="s">
        <v>3324</v>
      </c>
      <c r="C2434">
        <v>1E-3</v>
      </c>
    </row>
    <row r="2435" spans="1:3" x14ac:dyDescent="0.25">
      <c r="A2435">
        <v>2434</v>
      </c>
      <c r="B2435" t="s">
        <v>3325</v>
      </c>
      <c r="C2435">
        <v>1E-3</v>
      </c>
    </row>
    <row r="2436" spans="1:3" x14ac:dyDescent="0.25">
      <c r="A2436">
        <v>2435</v>
      </c>
      <c r="B2436" t="s">
        <v>3326</v>
      </c>
      <c r="C2436">
        <v>1E-3</v>
      </c>
    </row>
    <row r="2437" spans="1:3" x14ac:dyDescent="0.25">
      <c r="A2437">
        <v>2436</v>
      </c>
      <c r="B2437" t="s">
        <v>3327</v>
      </c>
      <c r="C2437">
        <v>1E-3</v>
      </c>
    </row>
    <row r="2438" spans="1:3" x14ac:dyDescent="0.25">
      <c r="A2438">
        <v>2437</v>
      </c>
      <c r="B2438" t="s">
        <v>3328</v>
      </c>
      <c r="C2438">
        <v>1E-3</v>
      </c>
    </row>
    <row r="2439" spans="1:3" x14ac:dyDescent="0.25">
      <c r="A2439">
        <v>2438</v>
      </c>
      <c r="B2439" t="s">
        <v>3329</v>
      </c>
      <c r="C2439">
        <v>1E-3</v>
      </c>
    </row>
    <row r="2440" spans="1:3" x14ac:dyDescent="0.25">
      <c r="A2440">
        <v>2439</v>
      </c>
      <c r="B2440" t="s">
        <v>3330</v>
      </c>
      <c r="C2440">
        <v>1E-3</v>
      </c>
    </row>
    <row r="2441" spans="1:3" x14ac:dyDescent="0.25">
      <c r="A2441">
        <v>2440</v>
      </c>
      <c r="B2441" t="s">
        <v>3331</v>
      </c>
      <c r="C2441">
        <v>1E-3</v>
      </c>
    </row>
    <row r="2442" spans="1:3" x14ac:dyDescent="0.25">
      <c r="A2442">
        <v>2441</v>
      </c>
      <c r="B2442" t="s">
        <v>3332</v>
      </c>
      <c r="C2442">
        <v>1E-3</v>
      </c>
    </row>
    <row r="2443" spans="1:3" x14ac:dyDescent="0.25">
      <c r="A2443">
        <v>2442</v>
      </c>
      <c r="B2443" t="s">
        <v>3333</v>
      </c>
      <c r="C2443">
        <v>1E-3</v>
      </c>
    </row>
    <row r="2444" spans="1:3" x14ac:dyDescent="0.25">
      <c r="A2444">
        <v>2443</v>
      </c>
      <c r="B2444" t="s">
        <v>3334</v>
      </c>
      <c r="C2444">
        <v>1E-3</v>
      </c>
    </row>
    <row r="2445" spans="1:3" x14ac:dyDescent="0.25">
      <c r="A2445">
        <v>2444</v>
      </c>
      <c r="B2445" t="s">
        <v>3335</v>
      </c>
      <c r="C2445">
        <v>1E-3</v>
      </c>
    </row>
    <row r="2446" spans="1:3" x14ac:dyDescent="0.25">
      <c r="A2446">
        <v>2445</v>
      </c>
      <c r="B2446" t="s">
        <v>3336</v>
      </c>
      <c r="C2446">
        <v>1E-3</v>
      </c>
    </row>
    <row r="2447" spans="1:3" x14ac:dyDescent="0.25">
      <c r="A2447">
        <v>2446</v>
      </c>
      <c r="B2447" t="s">
        <v>3337</v>
      </c>
      <c r="C2447">
        <v>1E-3</v>
      </c>
    </row>
    <row r="2448" spans="1:3" x14ac:dyDescent="0.25">
      <c r="A2448">
        <v>2447</v>
      </c>
      <c r="B2448" t="s">
        <v>3338</v>
      </c>
      <c r="C2448">
        <v>1E-3</v>
      </c>
    </row>
    <row r="2449" spans="1:3" x14ac:dyDescent="0.25">
      <c r="A2449">
        <v>2448</v>
      </c>
      <c r="B2449" t="s">
        <v>3339</v>
      </c>
      <c r="C2449">
        <v>1E-3</v>
      </c>
    </row>
    <row r="2450" spans="1:3" x14ac:dyDescent="0.25">
      <c r="A2450">
        <v>2449</v>
      </c>
      <c r="B2450" t="s">
        <v>3340</v>
      </c>
      <c r="C2450">
        <v>1E-3</v>
      </c>
    </row>
    <row r="2451" spans="1:3" x14ac:dyDescent="0.25">
      <c r="A2451">
        <v>2450</v>
      </c>
      <c r="B2451" t="s">
        <v>3341</v>
      </c>
      <c r="C2451">
        <v>1E-3</v>
      </c>
    </row>
    <row r="2452" spans="1:3" x14ac:dyDescent="0.25">
      <c r="A2452">
        <v>2451</v>
      </c>
      <c r="B2452" t="s">
        <v>3342</v>
      </c>
      <c r="C2452">
        <v>1E-3</v>
      </c>
    </row>
    <row r="2453" spans="1:3" x14ac:dyDescent="0.25">
      <c r="A2453">
        <v>2452</v>
      </c>
      <c r="B2453" t="s">
        <v>3343</v>
      </c>
      <c r="C2453">
        <v>1E-3</v>
      </c>
    </row>
    <row r="2454" spans="1:3" x14ac:dyDescent="0.25">
      <c r="A2454">
        <v>2453</v>
      </c>
      <c r="B2454" t="s">
        <v>3344</v>
      </c>
      <c r="C2454">
        <v>1E-3</v>
      </c>
    </row>
    <row r="2455" spans="1:3" x14ac:dyDescent="0.25">
      <c r="A2455">
        <v>2454</v>
      </c>
      <c r="B2455" t="s">
        <v>3345</v>
      </c>
      <c r="C2455">
        <v>1E-3</v>
      </c>
    </row>
    <row r="2456" spans="1:3" x14ac:dyDescent="0.25">
      <c r="A2456">
        <v>2455</v>
      </c>
      <c r="B2456" t="s">
        <v>3346</v>
      </c>
      <c r="C2456">
        <v>1E-3</v>
      </c>
    </row>
    <row r="2457" spans="1:3" x14ac:dyDescent="0.25">
      <c r="A2457">
        <v>2456</v>
      </c>
      <c r="B2457" t="s">
        <v>3347</v>
      </c>
      <c r="C2457">
        <v>1E-3</v>
      </c>
    </row>
    <row r="2458" spans="1:3" x14ac:dyDescent="0.25">
      <c r="A2458">
        <v>2457</v>
      </c>
      <c r="B2458" t="s">
        <v>3348</v>
      </c>
      <c r="C2458">
        <v>1E-3</v>
      </c>
    </row>
    <row r="2459" spans="1:3" x14ac:dyDescent="0.25">
      <c r="A2459">
        <v>2458</v>
      </c>
      <c r="B2459" t="s">
        <v>3349</v>
      </c>
      <c r="C2459">
        <v>1E-3</v>
      </c>
    </row>
    <row r="2460" spans="1:3" x14ac:dyDescent="0.25">
      <c r="A2460">
        <v>2459</v>
      </c>
      <c r="B2460" t="s">
        <v>3350</v>
      </c>
      <c r="C2460">
        <v>1E-3</v>
      </c>
    </row>
    <row r="2461" spans="1:3" x14ac:dyDescent="0.25">
      <c r="A2461">
        <v>2460</v>
      </c>
      <c r="B2461" t="s">
        <v>3351</v>
      </c>
      <c r="C2461">
        <v>1E-3</v>
      </c>
    </row>
    <row r="2462" spans="1:3" x14ac:dyDescent="0.25">
      <c r="A2462">
        <v>2461</v>
      </c>
      <c r="B2462" t="s">
        <v>3352</v>
      </c>
      <c r="C2462">
        <v>1E-3</v>
      </c>
    </row>
    <row r="2463" spans="1:3" x14ac:dyDescent="0.25">
      <c r="A2463">
        <v>2462</v>
      </c>
      <c r="B2463" t="s">
        <v>3353</v>
      </c>
      <c r="C2463">
        <v>1E-3</v>
      </c>
    </row>
    <row r="2464" spans="1:3" x14ac:dyDescent="0.25">
      <c r="A2464">
        <v>2463</v>
      </c>
      <c r="B2464" t="s">
        <v>3354</v>
      </c>
      <c r="C2464">
        <v>1E-3</v>
      </c>
    </row>
    <row r="2465" spans="1:3" x14ac:dyDescent="0.25">
      <c r="A2465">
        <v>2464</v>
      </c>
      <c r="B2465" t="s">
        <v>3355</v>
      </c>
      <c r="C2465">
        <v>1E-3</v>
      </c>
    </row>
    <row r="2466" spans="1:3" x14ac:dyDescent="0.25">
      <c r="A2466">
        <v>2465</v>
      </c>
      <c r="B2466" t="s">
        <v>3356</v>
      </c>
      <c r="C2466">
        <v>1E-3</v>
      </c>
    </row>
    <row r="2467" spans="1:3" x14ac:dyDescent="0.25">
      <c r="A2467">
        <v>2466</v>
      </c>
      <c r="B2467" t="s">
        <v>3357</v>
      </c>
      <c r="C2467">
        <v>1E-3</v>
      </c>
    </row>
    <row r="2468" spans="1:3" x14ac:dyDescent="0.25">
      <c r="A2468">
        <v>2467</v>
      </c>
      <c r="B2468" t="s">
        <v>3358</v>
      </c>
      <c r="C2468">
        <v>1E-3</v>
      </c>
    </row>
    <row r="2469" spans="1:3" x14ac:dyDescent="0.25">
      <c r="A2469">
        <v>2468</v>
      </c>
      <c r="B2469" t="s">
        <v>3359</v>
      </c>
      <c r="C2469">
        <v>1E-3</v>
      </c>
    </row>
    <row r="2470" spans="1:3" x14ac:dyDescent="0.25">
      <c r="A2470">
        <v>2469</v>
      </c>
      <c r="B2470" t="s">
        <v>3360</v>
      </c>
      <c r="C2470">
        <v>1E-3</v>
      </c>
    </row>
    <row r="2471" spans="1:3" x14ac:dyDescent="0.25">
      <c r="A2471">
        <v>2470</v>
      </c>
      <c r="B2471" t="s">
        <v>3361</v>
      </c>
      <c r="C2471">
        <v>1E-3</v>
      </c>
    </row>
    <row r="2472" spans="1:3" x14ac:dyDescent="0.25">
      <c r="A2472">
        <v>2471</v>
      </c>
      <c r="B2472" t="s">
        <v>3362</v>
      </c>
      <c r="C2472">
        <v>1E-3</v>
      </c>
    </row>
    <row r="2473" spans="1:3" x14ac:dyDescent="0.25">
      <c r="A2473">
        <v>2472</v>
      </c>
      <c r="B2473" t="s">
        <v>3363</v>
      </c>
      <c r="C2473">
        <v>1E-3</v>
      </c>
    </row>
    <row r="2474" spans="1:3" x14ac:dyDescent="0.25">
      <c r="A2474">
        <v>2473</v>
      </c>
      <c r="B2474" t="s">
        <v>3364</v>
      </c>
      <c r="C2474">
        <v>1E-3</v>
      </c>
    </row>
    <row r="2475" spans="1:3" x14ac:dyDescent="0.25">
      <c r="A2475">
        <v>2474</v>
      </c>
      <c r="B2475" t="s">
        <v>3365</v>
      </c>
      <c r="C2475">
        <v>1E-3</v>
      </c>
    </row>
    <row r="2476" spans="1:3" x14ac:dyDescent="0.25">
      <c r="A2476">
        <v>2475</v>
      </c>
      <c r="B2476" t="s">
        <v>3366</v>
      </c>
      <c r="C2476">
        <v>1E-3</v>
      </c>
    </row>
    <row r="2477" spans="1:3" x14ac:dyDescent="0.25">
      <c r="A2477">
        <v>2476</v>
      </c>
      <c r="B2477" t="s">
        <v>3367</v>
      </c>
      <c r="C2477">
        <v>1E-3</v>
      </c>
    </row>
    <row r="2478" spans="1:3" x14ac:dyDescent="0.25">
      <c r="A2478">
        <v>2477</v>
      </c>
      <c r="B2478" t="s">
        <v>3368</v>
      </c>
      <c r="C2478">
        <v>1E-3</v>
      </c>
    </row>
    <row r="2479" spans="1:3" x14ac:dyDescent="0.25">
      <c r="A2479">
        <v>2478</v>
      </c>
      <c r="B2479" t="s">
        <v>3369</v>
      </c>
      <c r="C2479">
        <v>1E-3</v>
      </c>
    </row>
    <row r="2480" spans="1:3" x14ac:dyDescent="0.25">
      <c r="A2480">
        <v>2479</v>
      </c>
      <c r="B2480" t="s">
        <v>3370</v>
      </c>
      <c r="C2480">
        <v>1E-3</v>
      </c>
    </row>
    <row r="2481" spans="1:3" x14ac:dyDescent="0.25">
      <c r="A2481">
        <v>2480</v>
      </c>
      <c r="B2481" t="s">
        <v>3371</v>
      </c>
      <c r="C2481">
        <v>1E-3</v>
      </c>
    </row>
    <row r="2482" spans="1:3" x14ac:dyDescent="0.25">
      <c r="A2482">
        <v>2481</v>
      </c>
      <c r="B2482" t="s">
        <v>3372</v>
      </c>
      <c r="C2482">
        <v>1E-3</v>
      </c>
    </row>
    <row r="2483" spans="1:3" x14ac:dyDescent="0.25">
      <c r="A2483">
        <v>2482</v>
      </c>
      <c r="B2483" t="s">
        <v>3373</v>
      </c>
      <c r="C2483">
        <v>1E-3</v>
      </c>
    </row>
    <row r="2484" spans="1:3" x14ac:dyDescent="0.25">
      <c r="A2484">
        <v>2483</v>
      </c>
      <c r="B2484" t="s">
        <v>3374</v>
      </c>
      <c r="C2484">
        <v>1E-3</v>
      </c>
    </row>
    <row r="2485" spans="1:3" x14ac:dyDescent="0.25">
      <c r="A2485">
        <v>2484</v>
      </c>
      <c r="B2485" t="s">
        <v>3375</v>
      </c>
      <c r="C2485">
        <v>1E-3</v>
      </c>
    </row>
    <row r="2486" spans="1:3" x14ac:dyDescent="0.25">
      <c r="A2486">
        <v>2485</v>
      </c>
      <c r="B2486" t="s">
        <v>3376</v>
      </c>
      <c r="C2486">
        <v>1E-3</v>
      </c>
    </row>
    <row r="2487" spans="1:3" x14ac:dyDescent="0.25">
      <c r="A2487">
        <v>2486</v>
      </c>
      <c r="B2487" t="s">
        <v>3377</v>
      </c>
      <c r="C2487">
        <v>1E-3</v>
      </c>
    </row>
    <row r="2488" spans="1:3" x14ac:dyDescent="0.25">
      <c r="A2488">
        <v>2487</v>
      </c>
      <c r="B2488" t="s">
        <v>3378</v>
      </c>
      <c r="C2488">
        <v>1E-3</v>
      </c>
    </row>
    <row r="2489" spans="1:3" x14ac:dyDescent="0.25">
      <c r="A2489">
        <v>2488</v>
      </c>
      <c r="B2489" t="s">
        <v>3379</v>
      </c>
      <c r="C2489">
        <v>1E-3</v>
      </c>
    </row>
    <row r="2490" spans="1:3" x14ac:dyDescent="0.25">
      <c r="A2490">
        <v>2489</v>
      </c>
      <c r="B2490" t="s">
        <v>3380</v>
      </c>
      <c r="C2490">
        <v>1E-3</v>
      </c>
    </row>
    <row r="2491" spans="1:3" x14ac:dyDescent="0.25">
      <c r="A2491">
        <v>2490</v>
      </c>
      <c r="B2491" t="s">
        <v>3381</v>
      </c>
      <c r="C2491">
        <v>1E-3</v>
      </c>
    </row>
    <row r="2492" spans="1:3" x14ac:dyDescent="0.25">
      <c r="A2492">
        <v>2491</v>
      </c>
      <c r="B2492" t="s">
        <v>3382</v>
      </c>
      <c r="C2492">
        <v>1E-3</v>
      </c>
    </row>
    <row r="2493" spans="1:3" x14ac:dyDescent="0.25">
      <c r="A2493">
        <v>2492</v>
      </c>
      <c r="B2493" t="s">
        <v>3383</v>
      </c>
      <c r="C2493">
        <v>1E-3</v>
      </c>
    </row>
    <row r="2494" spans="1:3" x14ac:dyDescent="0.25">
      <c r="A2494">
        <v>2493</v>
      </c>
      <c r="B2494" t="s">
        <v>3384</v>
      </c>
      <c r="C2494">
        <v>1E-3</v>
      </c>
    </row>
    <row r="2495" spans="1:3" x14ac:dyDescent="0.25">
      <c r="A2495">
        <v>2494</v>
      </c>
      <c r="B2495" t="s">
        <v>3385</v>
      </c>
      <c r="C2495">
        <v>1E-3</v>
      </c>
    </row>
    <row r="2496" spans="1:3" x14ac:dyDescent="0.25">
      <c r="A2496">
        <v>2495</v>
      </c>
      <c r="B2496" t="s">
        <v>3386</v>
      </c>
      <c r="C2496">
        <v>1E-3</v>
      </c>
    </row>
    <row r="2497" spans="1:3" x14ac:dyDescent="0.25">
      <c r="A2497">
        <v>2496</v>
      </c>
      <c r="B2497" t="s">
        <v>3387</v>
      </c>
      <c r="C2497">
        <v>1E-3</v>
      </c>
    </row>
    <row r="2498" spans="1:3" x14ac:dyDescent="0.25">
      <c r="A2498">
        <v>2497</v>
      </c>
      <c r="B2498" t="s">
        <v>3388</v>
      </c>
      <c r="C2498">
        <v>1E-3</v>
      </c>
    </row>
    <row r="2499" spans="1:3" x14ac:dyDescent="0.25">
      <c r="A2499">
        <v>2498</v>
      </c>
      <c r="B2499" t="s">
        <v>3389</v>
      </c>
      <c r="C2499">
        <v>1E-3</v>
      </c>
    </row>
    <row r="2500" spans="1:3" x14ac:dyDescent="0.25">
      <c r="A2500">
        <v>2499</v>
      </c>
      <c r="B2500" t="s">
        <v>3390</v>
      </c>
      <c r="C2500">
        <v>1E-3</v>
      </c>
    </row>
    <row r="2501" spans="1:3" x14ac:dyDescent="0.25">
      <c r="A2501">
        <v>2500</v>
      </c>
      <c r="B2501" t="s">
        <v>3391</v>
      </c>
      <c r="C2501">
        <v>1E-3</v>
      </c>
    </row>
    <row r="2502" spans="1:3" x14ac:dyDescent="0.25">
      <c r="A2502">
        <v>2501</v>
      </c>
      <c r="B2502" t="s">
        <v>3392</v>
      </c>
      <c r="C2502">
        <v>1E-3</v>
      </c>
    </row>
    <row r="2503" spans="1:3" x14ac:dyDescent="0.25">
      <c r="A2503">
        <v>2502</v>
      </c>
      <c r="B2503" t="s">
        <v>3393</v>
      </c>
      <c r="C2503">
        <v>1E-3</v>
      </c>
    </row>
    <row r="2504" spans="1:3" x14ac:dyDescent="0.25">
      <c r="A2504">
        <v>2503</v>
      </c>
      <c r="B2504" t="s">
        <v>3394</v>
      </c>
      <c r="C2504">
        <v>1E-3</v>
      </c>
    </row>
    <row r="2505" spans="1:3" x14ac:dyDescent="0.25">
      <c r="A2505">
        <v>2504</v>
      </c>
      <c r="B2505" t="s">
        <v>3395</v>
      </c>
      <c r="C2505">
        <v>1E-3</v>
      </c>
    </row>
    <row r="2506" spans="1:3" x14ac:dyDescent="0.25">
      <c r="A2506">
        <v>2505</v>
      </c>
      <c r="B2506" t="s">
        <v>3396</v>
      </c>
      <c r="C2506">
        <v>1E-3</v>
      </c>
    </row>
    <row r="2507" spans="1:3" x14ac:dyDescent="0.25">
      <c r="A2507">
        <v>2506</v>
      </c>
      <c r="B2507" t="s">
        <v>3397</v>
      </c>
      <c r="C2507">
        <v>1E-3</v>
      </c>
    </row>
    <row r="2508" spans="1:3" x14ac:dyDescent="0.25">
      <c r="A2508">
        <v>2507</v>
      </c>
      <c r="B2508" t="s">
        <v>3398</v>
      </c>
      <c r="C2508">
        <v>1E-3</v>
      </c>
    </row>
    <row r="2509" spans="1:3" x14ac:dyDescent="0.25">
      <c r="A2509">
        <v>2508</v>
      </c>
      <c r="B2509" t="s">
        <v>3399</v>
      </c>
      <c r="C2509">
        <v>1E-3</v>
      </c>
    </row>
    <row r="2510" spans="1:3" x14ac:dyDescent="0.25">
      <c r="A2510">
        <v>2509</v>
      </c>
      <c r="B2510" t="s">
        <v>3400</v>
      </c>
      <c r="C2510">
        <v>1E-3</v>
      </c>
    </row>
    <row r="2511" spans="1:3" x14ac:dyDescent="0.25">
      <c r="A2511">
        <v>2510</v>
      </c>
      <c r="B2511" t="s">
        <v>3401</v>
      </c>
      <c r="C2511">
        <v>1E-3</v>
      </c>
    </row>
    <row r="2512" spans="1:3" x14ac:dyDescent="0.25">
      <c r="A2512">
        <v>2511</v>
      </c>
      <c r="B2512" t="s">
        <v>3402</v>
      </c>
      <c r="C2512">
        <v>1E-3</v>
      </c>
    </row>
    <row r="2513" spans="1:3" x14ac:dyDescent="0.25">
      <c r="A2513">
        <v>2512</v>
      </c>
      <c r="B2513" t="s">
        <v>3403</v>
      </c>
      <c r="C2513">
        <v>1E-3</v>
      </c>
    </row>
    <row r="2514" spans="1:3" x14ac:dyDescent="0.25">
      <c r="A2514">
        <v>2513</v>
      </c>
      <c r="B2514" t="s">
        <v>3404</v>
      </c>
      <c r="C2514">
        <v>1E-3</v>
      </c>
    </row>
    <row r="2515" spans="1:3" x14ac:dyDescent="0.25">
      <c r="A2515">
        <v>2514</v>
      </c>
      <c r="B2515" t="s">
        <v>3405</v>
      </c>
      <c r="C2515">
        <v>1E-3</v>
      </c>
    </row>
    <row r="2516" spans="1:3" x14ac:dyDescent="0.25">
      <c r="A2516">
        <v>2515</v>
      </c>
      <c r="B2516" t="s">
        <v>3406</v>
      </c>
      <c r="C2516">
        <v>1E-3</v>
      </c>
    </row>
    <row r="2517" spans="1:3" x14ac:dyDescent="0.25">
      <c r="A2517">
        <v>2516</v>
      </c>
      <c r="B2517" t="s">
        <v>3407</v>
      </c>
      <c r="C2517">
        <v>1E-3</v>
      </c>
    </row>
    <row r="2518" spans="1:3" x14ac:dyDescent="0.25">
      <c r="A2518">
        <v>2517</v>
      </c>
      <c r="B2518" t="s">
        <v>3408</v>
      </c>
      <c r="C2518">
        <v>1E-3</v>
      </c>
    </row>
    <row r="2519" spans="1:3" x14ac:dyDescent="0.25">
      <c r="A2519">
        <v>2518</v>
      </c>
      <c r="B2519" t="s">
        <v>3409</v>
      </c>
      <c r="C2519">
        <v>1E-3</v>
      </c>
    </row>
    <row r="2520" spans="1:3" x14ac:dyDescent="0.25">
      <c r="A2520">
        <v>2519</v>
      </c>
      <c r="B2520" t="s">
        <v>3410</v>
      </c>
      <c r="C2520">
        <v>1E-3</v>
      </c>
    </row>
    <row r="2521" spans="1:3" x14ac:dyDescent="0.25">
      <c r="A2521">
        <v>2520</v>
      </c>
      <c r="B2521" t="s">
        <v>3411</v>
      </c>
      <c r="C2521">
        <v>1E-3</v>
      </c>
    </row>
    <row r="2522" spans="1:3" x14ac:dyDescent="0.25">
      <c r="A2522">
        <v>2521</v>
      </c>
      <c r="B2522" t="s">
        <v>3412</v>
      </c>
      <c r="C2522">
        <v>1E-3</v>
      </c>
    </row>
    <row r="2523" spans="1:3" x14ac:dyDescent="0.25">
      <c r="A2523">
        <v>2522</v>
      </c>
      <c r="B2523" t="s">
        <v>3413</v>
      </c>
      <c r="C2523">
        <v>1E-3</v>
      </c>
    </row>
    <row r="2524" spans="1:3" x14ac:dyDescent="0.25">
      <c r="A2524">
        <v>2523</v>
      </c>
      <c r="B2524" t="s">
        <v>3414</v>
      </c>
      <c r="C2524">
        <v>1E-3</v>
      </c>
    </row>
    <row r="2525" spans="1:3" x14ac:dyDescent="0.25">
      <c r="A2525">
        <v>2524</v>
      </c>
      <c r="B2525" t="s">
        <v>3415</v>
      </c>
      <c r="C2525">
        <v>1E-3</v>
      </c>
    </row>
    <row r="2526" spans="1:3" x14ac:dyDescent="0.25">
      <c r="A2526">
        <v>2525</v>
      </c>
      <c r="B2526" t="s">
        <v>3416</v>
      </c>
      <c r="C2526">
        <v>1E-3</v>
      </c>
    </row>
    <row r="2527" spans="1:3" x14ac:dyDescent="0.25">
      <c r="A2527">
        <v>2526</v>
      </c>
      <c r="B2527" t="s">
        <v>3417</v>
      </c>
      <c r="C2527">
        <v>1E-3</v>
      </c>
    </row>
    <row r="2528" spans="1:3" x14ac:dyDescent="0.25">
      <c r="A2528">
        <v>2527</v>
      </c>
      <c r="B2528" t="s">
        <v>3418</v>
      </c>
      <c r="C2528">
        <v>1E-3</v>
      </c>
    </row>
    <row r="2529" spans="1:3" x14ac:dyDescent="0.25">
      <c r="A2529">
        <v>2528</v>
      </c>
      <c r="B2529" t="s">
        <v>3419</v>
      </c>
      <c r="C2529">
        <v>1E-3</v>
      </c>
    </row>
    <row r="2530" spans="1:3" x14ac:dyDescent="0.25">
      <c r="A2530">
        <v>2529</v>
      </c>
      <c r="B2530" t="s">
        <v>3420</v>
      </c>
      <c r="C2530">
        <v>1E-3</v>
      </c>
    </row>
    <row r="2531" spans="1:3" x14ac:dyDescent="0.25">
      <c r="A2531">
        <v>2530</v>
      </c>
      <c r="B2531" t="s">
        <v>3421</v>
      </c>
      <c r="C2531">
        <v>1E-3</v>
      </c>
    </row>
    <row r="2532" spans="1:3" x14ac:dyDescent="0.25">
      <c r="A2532">
        <v>2531</v>
      </c>
      <c r="B2532" t="s">
        <v>3422</v>
      </c>
      <c r="C2532">
        <v>1E-3</v>
      </c>
    </row>
    <row r="2533" spans="1:3" x14ac:dyDescent="0.25">
      <c r="A2533">
        <v>2532</v>
      </c>
      <c r="B2533" t="s">
        <v>3423</v>
      </c>
      <c r="C2533">
        <v>1E-3</v>
      </c>
    </row>
    <row r="2534" spans="1:3" x14ac:dyDescent="0.25">
      <c r="A2534">
        <v>2533</v>
      </c>
      <c r="B2534" t="s">
        <v>3424</v>
      </c>
      <c r="C2534">
        <v>1E-3</v>
      </c>
    </row>
    <row r="2535" spans="1:3" x14ac:dyDescent="0.25">
      <c r="A2535">
        <v>2534</v>
      </c>
      <c r="B2535" t="s">
        <v>3425</v>
      </c>
      <c r="C2535">
        <v>1E-3</v>
      </c>
    </row>
    <row r="2536" spans="1:3" x14ac:dyDescent="0.25">
      <c r="A2536">
        <v>2535</v>
      </c>
      <c r="B2536" t="s">
        <v>3426</v>
      </c>
      <c r="C2536">
        <v>1E-3</v>
      </c>
    </row>
    <row r="2537" spans="1:3" x14ac:dyDescent="0.25">
      <c r="A2537">
        <v>2536</v>
      </c>
      <c r="B2537" t="s">
        <v>3427</v>
      </c>
      <c r="C2537">
        <v>1E-3</v>
      </c>
    </row>
    <row r="2538" spans="1:3" x14ac:dyDescent="0.25">
      <c r="A2538">
        <v>2537</v>
      </c>
      <c r="B2538" t="s">
        <v>3428</v>
      </c>
      <c r="C2538">
        <v>1E-3</v>
      </c>
    </row>
    <row r="2539" spans="1:3" x14ac:dyDescent="0.25">
      <c r="A2539">
        <v>2538</v>
      </c>
      <c r="B2539" t="s">
        <v>3429</v>
      </c>
      <c r="C2539">
        <v>1E-3</v>
      </c>
    </row>
    <row r="2540" spans="1:3" x14ac:dyDescent="0.25">
      <c r="A2540">
        <v>2539</v>
      </c>
      <c r="B2540" t="s">
        <v>3430</v>
      </c>
      <c r="C2540">
        <v>1E-3</v>
      </c>
    </row>
    <row r="2541" spans="1:3" x14ac:dyDescent="0.25">
      <c r="A2541">
        <v>2540</v>
      </c>
      <c r="B2541" t="s">
        <v>3431</v>
      </c>
      <c r="C2541">
        <v>1E-3</v>
      </c>
    </row>
    <row r="2542" spans="1:3" x14ac:dyDescent="0.25">
      <c r="A2542">
        <v>2541</v>
      </c>
      <c r="B2542" t="s">
        <v>3432</v>
      </c>
      <c r="C2542">
        <v>1E-3</v>
      </c>
    </row>
    <row r="2543" spans="1:3" x14ac:dyDescent="0.25">
      <c r="A2543">
        <v>2542</v>
      </c>
      <c r="B2543" t="s">
        <v>3433</v>
      </c>
      <c r="C2543">
        <v>1E-3</v>
      </c>
    </row>
    <row r="2544" spans="1:3" x14ac:dyDescent="0.25">
      <c r="A2544">
        <v>2543</v>
      </c>
      <c r="B2544" t="s">
        <v>3434</v>
      </c>
      <c r="C2544">
        <v>1E-3</v>
      </c>
    </row>
    <row r="2545" spans="1:3" x14ac:dyDescent="0.25">
      <c r="A2545">
        <v>2544</v>
      </c>
      <c r="B2545" t="s">
        <v>3435</v>
      </c>
      <c r="C2545">
        <v>1E-3</v>
      </c>
    </row>
    <row r="2546" spans="1:3" x14ac:dyDescent="0.25">
      <c r="A2546">
        <v>2545</v>
      </c>
      <c r="B2546" t="s">
        <v>3436</v>
      </c>
      <c r="C2546">
        <v>1E-3</v>
      </c>
    </row>
    <row r="2547" spans="1:3" x14ac:dyDescent="0.25">
      <c r="A2547">
        <v>2546</v>
      </c>
      <c r="B2547" t="s">
        <v>3437</v>
      </c>
      <c r="C2547">
        <v>1E-3</v>
      </c>
    </row>
    <row r="2548" spans="1:3" x14ac:dyDescent="0.25">
      <c r="A2548">
        <v>2547</v>
      </c>
      <c r="B2548" t="s">
        <v>3438</v>
      </c>
      <c r="C2548">
        <v>1E-3</v>
      </c>
    </row>
    <row r="2549" spans="1:3" x14ac:dyDescent="0.25">
      <c r="A2549">
        <v>2548</v>
      </c>
      <c r="B2549" t="s">
        <v>3439</v>
      </c>
      <c r="C2549">
        <v>1E-3</v>
      </c>
    </row>
    <row r="2550" spans="1:3" x14ac:dyDescent="0.25">
      <c r="A2550">
        <v>2549</v>
      </c>
      <c r="B2550" t="s">
        <v>3440</v>
      </c>
      <c r="C2550">
        <v>1E-3</v>
      </c>
    </row>
    <row r="2551" spans="1:3" x14ac:dyDescent="0.25">
      <c r="A2551">
        <v>2550</v>
      </c>
      <c r="B2551" t="s">
        <v>3441</v>
      </c>
      <c r="C2551">
        <v>1E-3</v>
      </c>
    </row>
    <row r="2552" spans="1:3" x14ac:dyDescent="0.25">
      <c r="A2552">
        <v>2551</v>
      </c>
      <c r="B2552" t="s">
        <v>3442</v>
      </c>
      <c r="C2552">
        <v>1E-3</v>
      </c>
    </row>
    <row r="2553" spans="1:3" x14ac:dyDescent="0.25">
      <c r="A2553">
        <v>2552</v>
      </c>
      <c r="B2553" t="s">
        <v>3443</v>
      </c>
      <c r="C2553">
        <v>1E-3</v>
      </c>
    </row>
    <row r="2554" spans="1:3" x14ac:dyDescent="0.25">
      <c r="A2554">
        <v>2553</v>
      </c>
      <c r="B2554" t="s">
        <v>3444</v>
      </c>
      <c r="C2554">
        <v>1E-3</v>
      </c>
    </row>
    <row r="2555" spans="1:3" x14ac:dyDescent="0.25">
      <c r="A2555">
        <v>2554</v>
      </c>
      <c r="B2555" t="s">
        <v>3445</v>
      </c>
      <c r="C2555">
        <v>1E-3</v>
      </c>
    </row>
    <row r="2556" spans="1:3" x14ac:dyDescent="0.25">
      <c r="A2556">
        <v>2555</v>
      </c>
      <c r="B2556" t="s">
        <v>3446</v>
      </c>
      <c r="C2556">
        <v>1E-3</v>
      </c>
    </row>
    <row r="2557" spans="1:3" x14ac:dyDescent="0.25">
      <c r="A2557">
        <v>2556</v>
      </c>
      <c r="B2557" t="s">
        <v>3447</v>
      </c>
      <c r="C2557">
        <v>1E-3</v>
      </c>
    </row>
    <row r="2558" spans="1:3" x14ac:dyDescent="0.25">
      <c r="A2558">
        <v>2557</v>
      </c>
      <c r="B2558" t="s">
        <v>3448</v>
      </c>
      <c r="C2558">
        <v>1E-3</v>
      </c>
    </row>
    <row r="2559" spans="1:3" x14ac:dyDescent="0.25">
      <c r="A2559">
        <v>2558</v>
      </c>
      <c r="B2559" t="s">
        <v>3449</v>
      </c>
      <c r="C2559">
        <v>1E-3</v>
      </c>
    </row>
    <row r="2560" spans="1:3" x14ac:dyDescent="0.25">
      <c r="A2560">
        <v>2559</v>
      </c>
      <c r="B2560" t="s">
        <v>3450</v>
      </c>
      <c r="C2560">
        <v>1E-3</v>
      </c>
    </row>
    <row r="2561" spans="1:3" x14ac:dyDescent="0.25">
      <c r="A2561">
        <v>2560</v>
      </c>
      <c r="B2561" t="s">
        <v>3451</v>
      </c>
      <c r="C2561">
        <v>1E-3</v>
      </c>
    </row>
    <row r="2562" spans="1:3" x14ac:dyDescent="0.25">
      <c r="A2562">
        <v>2561</v>
      </c>
      <c r="B2562" t="s">
        <v>3452</v>
      </c>
      <c r="C2562">
        <v>1E-3</v>
      </c>
    </row>
    <row r="2563" spans="1:3" x14ac:dyDescent="0.25">
      <c r="A2563">
        <v>2562</v>
      </c>
      <c r="B2563" t="s">
        <v>3453</v>
      </c>
      <c r="C2563">
        <v>1E-3</v>
      </c>
    </row>
    <row r="2564" spans="1:3" x14ac:dyDescent="0.25">
      <c r="A2564">
        <v>2563</v>
      </c>
      <c r="B2564" t="s">
        <v>3454</v>
      </c>
      <c r="C2564">
        <v>1E-3</v>
      </c>
    </row>
    <row r="2565" spans="1:3" x14ac:dyDescent="0.25">
      <c r="A2565">
        <v>2564</v>
      </c>
      <c r="B2565" t="s">
        <v>3455</v>
      </c>
      <c r="C2565">
        <v>1E-3</v>
      </c>
    </row>
    <row r="2566" spans="1:3" x14ac:dyDescent="0.25">
      <c r="A2566">
        <v>2565</v>
      </c>
      <c r="B2566" t="s">
        <v>3456</v>
      </c>
      <c r="C2566">
        <v>1E-3</v>
      </c>
    </row>
    <row r="2567" spans="1:3" x14ac:dyDescent="0.25">
      <c r="A2567">
        <v>2566</v>
      </c>
      <c r="B2567" t="s">
        <v>3457</v>
      </c>
      <c r="C2567">
        <v>1E-3</v>
      </c>
    </row>
    <row r="2568" spans="1:3" x14ac:dyDescent="0.25">
      <c r="A2568">
        <v>2567</v>
      </c>
      <c r="B2568" t="s">
        <v>3458</v>
      </c>
      <c r="C2568">
        <v>1E-3</v>
      </c>
    </row>
    <row r="2569" spans="1:3" x14ac:dyDescent="0.25">
      <c r="A2569">
        <v>2568</v>
      </c>
      <c r="B2569" t="s">
        <v>3459</v>
      </c>
      <c r="C2569">
        <v>1E-3</v>
      </c>
    </row>
    <row r="2570" spans="1:3" x14ac:dyDescent="0.25">
      <c r="A2570">
        <v>2569</v>
      </c>
      <c r="B2570" t="s">
        <v>3460</v>
      </c>
      <c r="C2570">
        <v>1E-3</v>
      </c>
    </row>
    <row r="2571" spans="1:3" x14ac:dyDescent="0.25">
      <c r="A2571">
        <v>2570</v>
      </c>
      <c r="B2571" t="s">
        <v>3461</v>
      </c>
      <c r="C2571">
        <v>1E-3</v>
      </c>
    </row>
    <row r="2572" spans="1:3" x14ac:dyDescent="0.25">
      <c r="A2572">
        <v>2571</v>
      </c>
      <c r="B2572" t="s">
        <v>3462</v>
      </c>
      <c r="C2572">
        <v>1E-3</v>
      </c>
    </row>
    <row r="2573" spans="1:3" x14ac:dyDescent="0.25">
      <c r="A2573">
        <v>2572</v>
      </c>
      <c r="B2573" t="s">
        <v>3463</v>
      </c>
      <c r="C2573">
        <v>1E-3</v>
      </c>
    </row>
    <row r="2574" spans="1:3" x14ac:dyDescent="0.25">
      <c r="A2574">
        <v>2573</v>
      </c>
      <c r="B2574" t="s">
        <v>3464</v>
      </c>
      <c r="C2574">
        <v>1E-3</v>
      </c>
    </row>
    <row r="2575" spans="1:3" x14ac:dyDescent="0.25">
      <c r="A2575">
        <v>2574</v>
      </c>
      <c r="B2575" t="s">
        <v>3465</v>
      </c>
      <c r="C2575">
        <v>1E-3</v>
      </c>
    </row>
    <row r="2576" spans="1:3" x14ac:dyDescent="0.25">
      <c r="A2576">
        <v>2575</v>
      </c>
      <c r="B2576" t="s">
        <v>3466</v>
      </c>
      <c r="C2576">
        <v>1E-3</v>
      </c>
    </row>
    <row r="2577" spans="1:3" x14ac:dyDescent="0.25">
      <c r="A2577">
        <v>2576</v>
      </c>
      <c r="B2577" t="s">
        <v>3467</v>
      </c>
      <c r="C2577">
        <v>1E-3</v>
      </c>
    </row>
    <row r="2578" spans="1:3" x14ac:dyDescent="0.25">
      <c r="A2578">
        <v>2577</v>
      </c>
      <c r="B2578" t="s">
        <v>3468</v>
      </c>
      <c r="C2578">
        <v>1E-3</v>
      </c>
    </row>
    <row r="2579" spans="1:3" x14ac:dyDescent="0.25">
      <c r="A2579">
        <v>2578</v>
      </c>
      <c r="B2579" t="s">
        <v>3469</v>
      </c>
      <c r="C2579">
        <v>1E-3</v>
      </c>
    </row>
    <row r="2580" spans="1:3" x14ac:dyDescent="0.25">
      <c r="A2580">
        <v>2579</v>
      </c>
      <c r="B2580" t="s">
        <v>3470</v>
      </c>
      <c r="C2580">
        <v>1E-3</v>
      </c>
    </row>
    <row r="2581" spans="1:3" x14ac:dyDescent="0.25">
      <c r="A2581">
        <v>2580</v>
      </c>
      <c r="B2581" t="s">
        <v>3471</v>
      </c>
      <c r="C2581">
        <v>1E-3</v>
      </c>
    </row>
    <row r="2582" spans="1:3" x14ac:dyDescent="0.25">
      <c r="A2582">
        <v>2581</v>
      </c>
      <c r="B2582" t="s">
        <v>3472</v>
      </c>
      <c r="C2582">
        <v>1E-3</v>
      </c>
    </row>
    <row r="2583" spans="1:3" x14ac:dyDescent="0.25">
      <c r="A2583">
        <v>2582</v>
      </c>
      <c r="B2583" t="s">
        <v>3473</v>
      </c>
      <c r="C2583">
        <v>1E-3</v>
      </c>
    </row>
    <row r="2584" spans="1:3" x14ac:dyDescent="0.25">
      <c r="A2584">
        <v>2583</v>
      </c>
      <c r="B2584" t="s">
        <v>3474</v>
      </c>
      <c r="C2584">
        <v>1E-3</v>
      </c>
    </row>
    <row r="2585" spans="1:3" x14ac:dyDescent="0.25">
      <c r="A2585">
        <v>2584</v>
      </c>
      <c r="B2585" t="s">
        <v>3475</v>
      </c>
      <c r="C2585">
        <v>1E-3</v>
      </c>
    </row>
    <row r="2586" spans="1:3" x14ac:dyDescent="0.25">
      <c r="A2586">
        <v>2585</v>
      </c>
      <c r="B2586" t="s">
        <v>3476</v>
      </c>
      <c r="C2586">
        <v>1E-3</v>
      </c>
    </row>
    <row r="2587" spans="1:3" x14ac:dyDescent="0.25">
      <c r="A2587">
        <v>2586</v>
      </c>
      <c r="B2587" t="s">
        <v>3477</v>
      </c>
      <c r="C2587">
        <v>1E-3</v>
      </c>
    </row>
    <row r="2588" spans="1:3" x14ac:dyDescent="0.25">
      <c r="A2588">
        <v>2587</v>
      </c>
      <c r="B2588" t="s">
        <v>3478</v>
      </c>
      <c r="C2588">
        <v>1E-3</v>
      </c>
    </row>
    <row r="2589" spans="1:3" x14ac:dyDescent="0.25">
      <c r="A2589">
        <v>2588</v>
      </c>
      <c r="B2589" t="s">
        <v>3479</v>
      </c>
      <c r="C2589">
        <v>1E-3</v>
      </c>
    </row>
    <row r="2590" spans="1:3" x14ac:dyDescent="0.25">
      <c r="A2590">
        <v>2589</v>
      </c>
      <c r="B2590" t="s">
        <v>3480</v>
      </c>
      <c r="C2590">
        <v>1E-3</v>
      </c>
    </row>
    <row r="2591" spans="1:3" x14ac:dyDescent="0.25">
      <c r="A2591">
        <v>2590</v>
      </c>
      <c r="B2591" t="s">
        <v>3481</v>
      </c>
      <c r="C2591">
        <v>1E-3</v>
      </c>
    </row>
    <row r="2592" spans="1:3" x14ac:dyDescent="0.25">
      <c r="A2592">
        <v>2591</v>
      </c>
      <c r="B2592" t="s">
        <v>3482</v>
      </c>
      <c r="C2592">
        <v>1E-3</v>
      </c>
    </row>
    <row r="2593" spans="1:3" x14ac:dyDescent="0.25">
      <c r="A2593">
        <v>2592</v>
      </c>
      <c r="B2593" t="s">
        <v>3483</v>
      </c>
      <c r="C2593">
        <v>1E-3</v>
      </c>
    </row>
    <row r="2594" spans="1:3" x14ac:dyDescent="0.25">
      <c r="A2594">
        <v>2593</v>
      </c>
      <c r="B2594" t="s">
        <v>3484</v>
      </c>
      <c r="C2594">
        <v>1E-3</v>
      </c>
    </row>
    <row r="2595" spans="1:3" x14ac:dyDescent="0.25">
      <c r="A2595">
        <v>2594</v>
      </c>
      <c r="B2595" t="s">
        <v>3485</v>
      </c>
      <c r="C2595">
        <v>1E-3</v>
      </c>
    </row>
    <row r="2596" spans="1:3" x14ac:dyDescent="0.25">
      <c r="A2596">
        <v>2595</v>
      </c>
      <c r="B2596" t="s">
        <v>3486</v>
      </c>
      <c r="C2596">
        <v>1E-3</v>
      </c>
    </row>
    <row r="2597" spans="1:3" x14ac:dyDescent="0.25">
      <c r="A2597">
        <v>2596</v>
      </c>
      <c r="B2597" t="s">
        <v>3487</v>
      </c>
      <c r="C2597">
        <v>1E-3</v>
      </c>
    </row>
    <row r="2598" spans="1:3" x14ac:dyDescent="0.25">
      <c r="A2598">
        <v>2597</v>
      </c>
      <c r="B2598" t="s">
        <v>3488</v>
      </c>
      <c r="C2598">
        <v>1E-3</v>
      </c>
    </row>
    <row r="2599" spans="1:3" x14ac:dyDescent="0.25">
      <c r="A2599">
        <v>2598</v>
      </c>
      <c r="B2599" t="s">
        <v>3489</v>
      </c>
      <c r="C2599">
        <v>1E-3</v>
      </c>
    </row>
    <row r="2600" spans="1:3" x14ac:dyDescent="0.25">
      <c r="A2600">
        <v>2599</v>
      </c>
      <c r="B2600" t="s">
        <v>3490</v>
      </c>
      <c r="C2600">
        <v>1E-3</v>
      </c>
    </row>
    <row r="2601" spans="1:3" x14ac:dyDescent="0.25">
      <c r="A2601">
        <v>2600</v>
      </c>
      <c r="B2601" t="s">
        <v>3491</v>
      </c>
      <c r="C2601">
        <v>1E-3</v>
      </c>
    </row>
    <row r="2602" spans="1:3" x14ac:dyDescent="0.25">
      <c r="A2602">
        <v>2601</v>
      </c>
      <c r="B2602" t="s">
        <v>3492</v>
      </c>
      <c r="C2602">
        <v>1E-3</v>
      </c>
    </row>
    <row r="2603" spans="1:3" x14ac:dyDescent="0.25">
      <c r="A2603">
        <v>2602</v>
      </c>
      <c r="B2603" t="s">
        <v>3493</v>
      </c>
      <c r="C2603">
        <v>1E-3</v>
      </c>
    </row>
    <row r="2604" spans="1:3" x14ac:dyDescent="0.25">
      <c r="A2604">
        <v>2603</v>
      </c>
      <c r="B2604" t="s">
        <v>3494</v>
      </c>
      <c r="C2604">
        <v>1E-3</v>
      </c>
    </row>
    <row r="2605" spans="1:3" x14ac:dyDescent="0.25">
      <c r="A2605">
        <v>2604</v>
      </c>
      <c r="B2605" t="s">
        <v>3495</v>
      </c>
      <c r="C2605">
        <v>1E-3</v>
      </c>
    </row>
    <row r="2606" spans="1:3" x14ac:dyDescent="0.25">
      <c r="A2606">
        <v>2605</v>
      </c>
      <c r="B2606" t="s">
        <v>3496</v>
      </c>
      <c r="C2606">
        <v>1E-3</v>
      </c>
    </row>
    <row r="2607" spans="1:3" x14ac:dyDescent="0.25">
      <c r="A2607">
        <v>2606</v>
      </c>
      <c r="B2607" t="s">
        <v>3497</v>
      </c>
      <c r="C2607">
        <v>1E-3</v>
      </c>
    </row>
    <row r="2608" spans="1:3" x14ac:dyDescent="0.25">
      <c r="A2608">
        <v>2607</v>
      </c>
      <c r="B2608" t="s">
        <v>3498</v>
      </c>
      <c r="C2608">
        <v>1E-3</v>
      </c>
    </row>
    <row r="2609" spans="1:3" x14ac:dyDescent="0.25">
      <c r="A2609">
        <v>2608</v>
      </c>
      <c r="B2609" t="s">
        <v>3499</v>
      </c>
      <c r="C2609">
        <v>1E-3</v>
      </c>
    </row>
    <row r="2610" spans="1:3" x14ac:dyDescent="0.25">
      <c r="A2610">
        <v>2609</v>
      </c>
      <c r="B2610" t="s">
        <v>3500</v>
      </c>
      <c r="C2610">
        <v>1E-3</v>
      </c>
    </row>
    <row r="2611" spans="1:3" x14ac:dyDescent="0.25">
      <c r="A2611">
        <v>2610</v>
      </c>
      <c r="B2611" t="s">
        <v>3501</v>
      </c>
      <c r="C2611">
        <v>1E-3</v>
      </c>
    </row>
    <row r="2612" spans="1:3" x14ac:dyDescent="0.25">
      <c r="A2612">
        <v>2611</v>
      </c>
      <c r="B2612" t="s">
        <v>3502</v>
      </c>
      <c r="C2612">
        <v>1E-3</v>
      </c>
    </row>
    <row r="2613" spans="1:3" x14ac:dyDescent="0.25">
      <c r="A2613">
        <v>2612</v>
      </c>
      <c r="B2613" t="s">
        <v>3503</v>
      </c>
      <c r="C2613">
        <v>1E-3</v>
      </c>
    </row>
    <row r="2614" spans="1:3" x14ac:dyDescent="0.25">
      <c r="A2614">
        <v>2613</v>
      </c>
      <c r="B2614" t="s">
        <v>3504</v>
      </c>
      <c r="C2614">
        <v>1E-3</v>
      </c>
    </row>
    <row r="2615" spans="1:3" x14ac:dyDescent="0.25">
      <c r="A2615">
        <v>2614</v>
      </c>
      <c r="B2615" t="s">
        <v>3505</v>
      </c>
      <c r="C2615">
        <v>1E-3</v>
      </c>
    </row>
    <row r="2616" spans="1:3" x14ac:dyDescent="0.25">
      <c r="A2616">
        <v>2615</v>
      </c>
      <c r="B2616" t="s">
        <v>3506</v>
      </c>
      <c r="C2616">
        <v>1E-3</v>
      </c>
    </row>
    <row r="2617" spans="1:3" x14ac:dyDescent="0.25">
      <c r="A2617">
        <v>2616</v>
      </c>
      <c r="B2617" t="s">
        <v>3507</v>
      </c>
      <c r="C2617">
        <v>1E-3</v>
      </c>
    </row>
    <row r="2618" spans="1:3" x14ac:dyDescent="0.25">
      <c r="A2618">
        <v>2617</v>
      </c>
      <c r="B2618" t="s">
        <v>3508</v>
      </c>
      <c r="C2618">
        <v>1E-3</v>
      </c>
    </row>
    <row r="2619" spans="1:3" x14ac:dyDescent="0.25">
      <c r="A2619">
        <v>2618</v>
      </c>
      <c r="B2619" t="s">
        <v>3509</v>
      </c>
      <c r="C2619">
        <v>1E-3</v>
      </c>
    </row>
    <row r="2620" spans="1:3" x14ac:dyDescent="0.25">
      <c r="A2620">
        <v>2619</v>
      </c>
      <c r="B2620" t="s">
        <v>3510</v>
      </c>
      <c r="C2620">
        <v>1E-3</v>
      </c>
    </row>
    <row r="2621" spans="1:3" x14ac:dyDescent="0.25">
      <c r="A2621">
        <v>2620</v>
      </c>
      <c r="B2621" t="s">
        <v>3511</v>
      </c>
      <c r="C2621">
        <v>1E-3</v>
      </c>
    </row>
    <row r="2622" spans="1:3" x14ac:dyDescent="0.25">
      <c r="A2622">
        <v>2621</v>
      </c>
      <c r="B2622" t="s">
        <v>3512</v>
      </c>
      <c r="C2622">
        <v>1E-3</v>
      </c>
    </row>
    <row r="2623" spans="1:3" x14ac:dyDescent="0.25">
      <c r="A2623">
        <v>2622</v>
      </c>
      <c r="B2623" t="s">
        <v>3513</v>
      </c>
      <c r="C2623">
        <v>1E-3</v>
      </c>
    </row>
    <row r="2624" spans="1:3" x14ac:dyDescent="0.25">
      <c r="A2624">
        <v>2623</v>
      </c>
      <c r="B2624" t="s">
        <v>3514</v>
      </c>
      <c r="C2624">
        <v>1E-3</v>
      </c>
    </row>
    <row r="2625" spans="1:3" x14ac:dyDescent="0.25">
      <c r="A2625">
        <v>2624</v>
      </c>
      <c r="B2625" t="s">
        <v>3515</v>
      </c>
      <c r="C2625">
        <v>1E-3</v>
      </c>
    </row>
    <row r="2626" spans="1:3" x14ac:dyDescent="0.25">
      <c r="A2626">
        <v>2625</v>
      </c>
      <c r="B2626" t="s">
        <v>3516</v>
      </c>
      <c r="C2626">
        <v>1E-3</v>
      </c>
    </row>
    <row r="2627" spans="1:3" x14ac:dyDescent="0.25">
      <c r="A2627">
        <v>2626</v>
      </c>
      <c r="B2627" t="s">
        <v>3517</v>
      </c>
      <c r="C2627">
        <v>1E-3</v>
      </c>
    </row>
    <row r="2628" spans="1:3" x14ac:dyDescent="0.25">
      <c r="A2628">
        <v>2627</v>
      </c>
      <c r="B2628" t="s">
        <v>3518</v>
      </c>
      <c r="C2628">
        <v>1E-3</v>
      </c>
    </row>
    <row r="2629" spans="1:3" x14ac:dyDescent="0.25">
      <c r="A2629">
        <v>2628</v>
      </c>
      <c r="B2629" t="s">
        <v>3519</v>
      </c>
      <c r="C2629">
        <v>1E-3</v>
      </c>
    </row>
    <row r="2630" spans="1:3" x14ac:dyDescent="0.25">
      <c r="A2630">
        <v>2629</v>
      </c>
      <c r="B2630" t="s">
        <v>3520</v>
      </c>
      <c r="C2630">
        <v>1E-3</v>
      </c>
    </row>
    <row r="2631" spans="1:3" x14ac:dyDescent="0.25">
      <c r="A2631">
        <v>2630</v>
      </c>
      <c r="B2631" t="s">
        <v>3521</v>
      </c>
      <c r="C2631">
        <v>1E-3</v>
      </c>
    </row>
    <row r="2632" spans="1:3" x14ac:dyDescent="0.25">
      <c r="A2632">
        <v>2631</v>
      </c>
      <c r="B2632" t="s">
        <v>3522</v>
      </c>
      <c r="C2632">
        <v>1E-3</v>
      </c>
    </row>
    <row r="2633" spans="1:3" x14ac:dyDescent="0.25">
      <c r="A2633">
        <v>2632</v>
      </c>
      <c r="B2633" t="s">
        <v>3523</v>
      </c>
      <c r="C2633">
        <v>1E-3</v>
      </c>
    </row>
    <row r="2634" spans="1:3" x14ac:dyDescent="0.25">
      <c r="A2634">
        <v>2633</v>
      </c>
      <c r="B2634" t="s">
        <v>3524</v>
      </c>
      <c r="C2634">
        <v>1E-3</v>
      </c>
    </row>
    <row r="2635" spans="1:3" x14ac:dyDescent="0.25">
      <c r="A2635">
        <v>2634</v>
      </c>
      <c r="B2635" t="s">
        <v>3525</v>
      </c>
      <c r="C2635">
        <v>1E-3</v>
      </c>
    </row>
    <row r="2636" spans="1:3" x14ac:dyDescent="0.25">
      <c r="A2636">
        <v>2635</v>
      </c>
      <c r="B2636" t="s">
        <v>3526</v>
      </c>
      <c r="C2636">
        <v>1E-3</v>
      </c>
    </row>
    <row r="2637" spans="1:3" x14ac:dyDescent="0.25">
      <c r="A2637">
        <v>2636</v>
      </c>
      <c r="B2637" t="s">
        <v>3527</v>
      </c>
      <c r="C2637">
        <v>1E-3</v>
      </c>
    </row>
    <row r="2638" spans="1:3" x14ac:dyDescent="0.25">
      <c r="A2638">
        <v>2637</v>
      </c>
      <c r="B2638" t="s">
        <v>3528</v>
      </c>
      <c r="C2638">
        <v>1E-3</v>
      </c>
    </row>
    <row r="2639" spans="1:3" x14ac:dyDescent="0.25">
      <c r="A2639">
        <v>2638</v>
      </c>
      <c r="B2639" t="s">
        <v>3529</v>
      </c>
      <c r="C2639">
        <v>1E-3</v>
      </c>
    </row>
    <row r="2640" spans="1:3" x14ac:dyDescent="0.25">
      <c r="A2640">
        <v>2639</v>
      </c>
      <c r="B2640" t="s">
        <v>3530</v>
      </c>
      <c r="C2640">
        <v>1E-3</v>
      </c>
    </row>
    <row r="2641" spans="1:3" x14ac:dyDescent="0.25">
      <c r="A2641">
        <v>2640</v>
      </c>
      <c r="B2641" t="s">
        <v>3531</v>
      </c>
      <c r="C2641">
        <v>1E-3</v>
      </c>
    </row>
    <row r="2642" spans="1:3" x14ac:dyDescent="0.25">
      <c r="A2642">
        <v>2641</v>
      </c>
      <c r="B2642" t="s">
        <v>3532</v>
      </c>
      <c r="C2642">
        <v>1E-3</v>
      </c>
    </row>
    <row r="2643" spans="1:3" x14ac:dyDescent="0.25">
      <c r="A2643">
        <v>2642</v>
      </c>
      <c r="B2643" t="s">
        <v>3533</v>
      </c>
      <c r="C2643">
        <v>1E-3</v>
      </c>
    </row>
    <row r="2644" spans="1:3" x14ac:dyDescent="0.25">
      <c r="A2644">
        <v>2643</v>
      </c>
      <c r="B2644" t="s">
        <v>3534</v>
      </c>
      <c r="C2644">
        <v>1E-3</v>
      </c>
    </row>
    <row r="2645" spans="1:3" x14ac:dyDescent="0.25">
      <c r="A2645">
        <v>2644</v>
      </c>
      <c r="B2645" t="s">
        <v>3535</v>
      </c>
      <c r="C2645">
        <v>1E-3</v>
      </c>
    </row>
    <row r="2646" spans="1:3" x14ac:dyDescent="0.25">
      <c r="A2646">
        <v>2645</v>
      </c>
      <c r="B2646" t="s">
        <v>3536</v>
      </c>
      <c r="C2646">
        <v>1E-3</v>
      </c>
    </row>
    <row r="2647" spans="1:3" x14ac:dyDescent="0.25">
      <c r="A2647">
        <v>2646</v>
      </c>
      <c r="B2647" t="s">
        <v>3537</v>
      </c>
      <c r="C2647">
        <v>1E-3</v>
      </c>
    </row>
    <row r="2648" spans="1:3" x14ac:dyDescent="0.25">
      <c r="A2648">
        <v>2647</v>
      </c>
      <c r="B2648" t="s">
        <v>3538</v>
      </c>
      <c r="C2648">
        <v>1E-3</v>
      </c>
    </row>
    <row r="2649" spans="1:3" x14ac:dyDescent="0.25">
      <c r="A2649">
        <v>2648</v>
      </c>
      <c r="B2649" t="s">
        <v>3539</v>
      </c>
      <c r="C2649">
        <v>1E-3</v>
      </c>
    </row>
    <row r="2650" spans="1:3" x14ac:dyDescent="0.25">
      <c r="A2650">
        <v>2649</v>
      </c>
      <c r="B2650" t="s">
        <v>3540</v>
      </c>
      <c r="C2650">
        <v>1E-3</v>
      </c>
    </row>
    <row r="2651" spans="1:3" x14ac:dyDescent="0.25">
      <c r="A2651">
        <v>2650</v>
      </c>
      <c r="B2651" t="s">
        <v>3541</v>
      </c>
      <c r="C2651">
        <v>1E-3</v>
      </c>
    </row>
    <row r="2652" spans="1:3" x14ac:dyDescent="0.25">
      <c r="A2652">
        <v>2651</v>
      </c>
      <c r="B2652" t="s">
        <v>3542</v>
      </c>
      <c r="C2652">
        <v>1E-3</v>
      </c>
    </row>
    <row r="2653" spans="1:3" x14ac:dyDescent="0.25">
      <c r="A2653">
        <v>2652</v>
      </c>
      <c r="B2653" t="s">
        <v>3543</v>
      </c>
      <c r="C2653">
        <v>1E-3</v>
      </c>
    </row>
    <row r="2654" spans="1:3" x14ac:dyDescent="0.25">
      <c r="A2654">
        <v>2653</v>
      </c>
      <c r="B2654" t="s">
        <v>3544</v>
      </c>
      <c r="C2654">
        <v>1E-3</v>
      </c>
    </row>
    <row r="2655" spans="1:3" x14ac:dyDescent="0.25">
      <c r="A2655">
        <v>2654</v>
      </c>
      <c r="B2655" t="s">
        <v>3545</v>
      </c>
      <c r="C2655">
        <v>1E-3</v>
      </c>
    </row>
    <row r="2656" spans="1:3" x14ac:dyDescent="0.25">
      <c r="A2656">
        <v>2655</v>
      </c>
      <c r="B2656" t="s">
        <v>3546</v>
      </c>
      <c r="C2656">
        <v>1E-3</v>
      </c>
    </row>
    <row r="2657" spans="1:3" x14ac:dyDescent="0.25">
      <c r="A2657">
        <v>2656</v>
      </c>
      <c r="B2657" t="s">
        <v>3547</v>
      </c>
      <c r="C2657">
        <v>1E-3</v>
      </c>
    </row>
    <row r="2658" spans="1:3" x14ac:dyDescent="0.25">
      <c r="A2658">
        <v>2657</v>
      </c>
      <c r="B2658" t="s">
        <v>3548</v>
      </c>
      <c r="C2658">
        <v>1E-3</v>
      </c>
    </row>
    <row r="2659" spans="1:3" x14ac:dyDescent="0.25">
      <c r="A2659">
        <v>2658</v>
      </c>
      <c r="B2659" t="s">
        <v>3549</v>
      </c>
      <c r="C2659">
        <v>1E-3</v>
      </c>
    </row>
    <row r="2660" spans="1:3" x14ac:dyDescent="0.25">
      <c r="A2660">
        <v>2659</v>
      </c>
      <c r="B2660" t="s">
        <v>3550</v>
      </c>
      <c r="C2660">
        <v>1E-3</v>
      </c>
    </row>
    <row r="2661" spans="1:3" x14ac:dyDescent="0.25">
      <c r="A2661">
        <v>2660</v>
      </c>
      <c r="B2661" t="s">
        <v>3551</v>
      </c>
      <c r="C2661">
        <v>1E-3</v>
      </c>
    </row>
    <row r="2662" spans="1:3" x14ac:dyDescent="0.25">
      <c r="A2662">
        <v>2661</v>
      </c>
      <c r="B2662" t="s">
        <v>3552</v>
      </c>
      <c r="C2662">
        <v>1E-3</v>
      </c>
    </row>
    <row r="2663" spans="1:3" x14ac:dyDescent="0.25">
      <c r="A2663">
        <v>2662</v>
      </c>
      <c r="B2663" t="s">
        <v>3553</v>
      </c>
      <c r="C2663">
        <v>1E-3</v>
      </c>
    </row>
    <row r="2664" spans="1:3" x14ac:dyDescent="0.25">
      <c r="A2664">
        <v>2663</v>
      </c>
      <c r="B2664" t="s">
        <v>3554</v>
      </c>
      <c r="C2664">
        <v>1E-3</v>
      </c>
    </row>
    <row r="2665" spans="1:3" x14ac:dyDescent="0.25">
      <c r="A2665">
        <v>2664</v>
      </c>
      <c r="B2665" t="s">
        <v>3555</v>
      </c>
      <c r="C2665">
        <v>1E-3</v>
      </c>
    </row>
    <row r="2666" spans="1:3" x14ac:dyDescent="0.25">
      <c r="A2666">
        <v>2665</v>
      </c>
      <c r="B2666" t="s">
        <v>3556</v>
      </c>
      <c r="C2666">
        <v>1E-3</v>
      </c>
    </row>
    <row r="2667" spans="1:3" x14ac:dyDescent="0.25">
      <c r="A2667">
        <v>2666</v>
      </c>
      <c r="B2667" t="s">
        <v>3557</v>
      </c>
      <c r="C2667">
        <v>1E-3</v>
      </c>
    </row>
    <row r="2668" spans="1:3" x14ac:dyDescent="0.25">
      <c r="A2668">
        <v>2667</v>
      </c>
      <c r="B2668" t="s">
        <v>3558</v>
      </c>
      <c r="C2668">
        <v>1E-3</v>
      </c>
    </row>
    <row r="2669" spans="1:3" x14ac:dyDescent="0.25">
      <c r="A2669">
        <v>2668</v>
      </c>
      <c r="B2669" t="s">
        <v>3559</v>
      </c>
      <c r="C2669">
        <v>1E-3</v>
      </c>
    </row>
    <row r="2670" spans="1:3" x14ac:dyDescent="0.25">
      <c r="A2670">
        <v>2669</v>
      </c>
      <c r="B2670" t="s">
        <v>3560</v>
      </c>
      <c r="C2670">
        <v>1E-3</v>
      </c>
    </row>
    <row r="2671" spans="1:3" x14ac:dyDescent="0.25">
      <c r="A2671">
        <v>2670</v>
      </c>
      <c r="B2671" t="s">
        <v>3561</v>
      </c>
      <c r="C2671">
        <v>1E-3</v>
      </c>
    </row>
    <row r="2672" spans="1:3" x14ac:dyDescent="0.25">
      <c r="A2672">
        <v>2671</v>
      </c>
      <c r="B2672" t="s">
        <v>3562</v>
      </c>
      <c r="C2672">
        <v>1E-3</v>
      </c>
    </row>
    <row r="2673" spans="1:3" x14ac:dyDescent="0.25">
      <c r="A2673">
        <v>2672</v>
      </c>
      <c r="B2673" t="s">
        <v>3563</v>
      </c>
      <c r="C2673">
        <v>1E-3</v>
      </c>
    </row>
    <row r="2674" spans="1:3" x14ac:dyDescent="0.25">
      <c r="A2674">
        <v>2673</v>
      </c>
      <c r="B2674" t="s">
        <v>3564</v>
      </c>
      <c r="C2674">
        <v>1E-3</v>
      </c>
    </row>
    <row r="2675" spans="1:3" x14ac:dyDescent="0.25">
      <c r="A2675">
        <v>2674</v>
      </c>
      <c r="B2675" t="s">
        <v>3565</v>
      </c>
      <c r="C2675">
        <v>1E-3</v>
      </c>
    </row>
    <row r="2676" spans="1:3" x14ac:dyDescent="0.25">
      <c r="A2676">
        <v>2675</v>
      </c>
      <c r="B2676" t="s">
        <v>3566</v>
      </c>
      <c r="C2676">
        <v>1E-3</v>
      </c>
    </row>
    <row r="2677" spans="1:3" x14ac:dyDescent="0.25">
      <c r="A2677">
        <v>2676</v>
      </c>
      <c r="B2677" t="s">
        <v>3567</v>
      </c>
      <c r="C2677">
        <v>1E-3</v>
      </c>
    </row>
    <row r="2678" spans="1:3" x14ac:dyDescent="0.25">
      <c r="A2678">
        <v>2677</v>
      </c>
      <c r="B2678" t="s">
        <v>3568</v>
      </c>
      <c r="C2678">
        <v>1E-3</v>
      </c>
    </row>
    <row r="2679" spans="1:3" x14ac:dyDescent="0.25">
      <c r="A2679">
        <v>2678</v>
      </c>
      <c r="B2679" t="s">
        <v>3569</v>
      </c>
      <c r="C2679">
        <v>1E-3</v>
      </c>
    </row>
    <row r="2680" spans="1:3" x14ac:dyDescent="0.25">
      <c r="A2680">
        <v>2679</v>
      </c>
      <c r="B2680" t="s">
        <v>3570</v>
      </c>
      <c r="C2680">
        <v>1E-3</v>
      </c>
    </row>
    <row r="2681" spans="1:3" x14ac:dyDescent="0.25">
      <c r="A2681">
        <v>2680</v>
      </c>
      <c r="B2681" t="s">
        <v>3571</v>
      </c>
      <c r="C2681">
        <v>1E-3</v>
      </c>
    </row>
    <row r="2682" spans="1:3" x14ac:dyDescent="0.25">
      <c r="A2682">
        <v>2681</v>
      </c>
      <c r="B2682" t="s">
        <v>3572</v>
      </c>
      <c r="C2682">
        <v>1E-3</v>
      </c>
    </row>
    <row r="2683" spans="1:3" x14ac:dyDescent="0.25">
      <c r="A2683">
        <v>2682</v>
      </c>
      <c r="B2683" t="s">
        <v>3573</v>
      </c>
      <c r="C2683">
        <v>1E-3</v>
      </c>
    </row>
    <row r="2684" spans="1:3" x14ac:dyDescent="0.25">
      <c r="A2684">
        <v>2683</v>
      </c>
      <c r="B2684" t="s">
        <v>3574</v>
      </c>
      <c r="C2684">
        <v>1E-3</v>
      </c>
    </row>
    <row r="2685" spans="1:3" x14ac:dyDescent="0.25">
      <c r="A2685">
        <v>2684</v>
      </c>
      <c r="B2685" t="s">
        <v>3575</v>
      </c>
      <c r="C2685">
        <v>1E-3</v>
      </c>
    </row>
    <row r="2686" spans="1:3" x14ac:dyDescent="0.25">
      <c r="A2686">
        <v>2685</v>
      </c>
      <c r="B2686" t="s">
        <v>3576</v>
      </c>
      <c r="C2686">
        <v>1E-3</v>
      </c>
    </row>
    <row r="2687" spans="1:3" x14ac:dyDescent="0.25">
      <c r="A2687">
        <v>2686</v>
      </c>
      <c r="B2687" t="s">
        <v>3577</v>
      </c>
      <c r="C2687">
        <v>1E-3</v>
      </c>
    </row>
    <row r="2688" spans="1:3" x14ac:dyDescent="0.25">
      <c r="A2688">
        <v>2687</v>
      </c>
      <c r="B2688" t="s">
        <v>3578</v>
      </c>
      <c r="C2688">
        <v>1E-3</v>
      </c>
    </row>
    <row r="2689" spans="1:3" x14ac:dyDescent="0.25">
      <c r="A2689">
        <v>2688</v>
      </c>
      <c r="B2689" t="s">
        <v>3579</v>
      </c>
      <c r="C2689">
        <v>1E-3</v>
      </c>
    </row>
    <row r="2690" spans="1:3" x14ac:dyDescent="0.25">
      <c r="A2690">
        <v>2689</v>
      </c>
      <c r="B2690" t="s">
        <v>3580</v>
      </c>
      <c r="C2690">
        <v>1E-3</v>
      </c>
    </row>
    <row r="2691" spans="1:3" x14ac:dyDescent="0.25">
      <c r="A2691">
        <v>2690</v>
      </c>
      <c r="B2691" t="s">
        <v>3581</v>
      </c>
      <c r="C2691">
        <v>1E-3</v>
      </c>
    </row>
    <row r="2692" spans="1:3" x14ac:dyDescent="0.25">
      <c r="A2692">
        <v>2691</v>
      </c>
      <c r="B2692" t="s">
        <v>3582</v>
      </c>
      <c r="C2692">
        <v>1E-3</v>
      </c>
    </row>
    <row r="2693" spans="1:3" x14ac:dyDescent="0.25">
      <c r="A2693">
        <v>2692</v>
      </c>
      <c r="B2693" t="s">
        <v>3583</v>
      </c>
      <c r="C2693">
        <v>1E-3</v>
      </c>
    </row>
    <row r="2694" spans="1:3" x14ac:dyDescent="0.25">
      <c r="A2694">
        <v>2693</v>
      </c>
      <c r="B2694" t="s">
        <v>3584</v>
      </c>
      <c r="C2694">
        <v>1E-3</v>
      </c>
    </row>
    <row r="2695" spans="1:3" x14ac:dyDescent="0.25">
      <c r="A2695">
        <v>2694</v>
      </c>
      <c r="B2695" t="s">
        <v>3585</v>
      </c>
      <c r="C2695">
        <v>1E-3</v>
      </c>
    </row>
    <row r="2696" spans="1:3" x14ac:dyDescent="0.25">
      <c r="A2696">
        <v>2695</v>
      </c>
      <c r="B2696" t="s">
        <v>3586</v>
      </c>
      <c r="C2696">
        <v>1E-3</v>
      </c>
    </row>
    <row r="2697" spans="1:3" x14ac:dyDescent="0.25">
      <c r="A2697">
        <v>2696</v>
      </c>
      <c r="B2697" t="s">
        <v>3587</v>
      </c>
      <c r="C2697">
        <v>1E-3</v>
      </c>
    </row>
    <row r="2698" spans="1:3" x14ac:dyDescent="0.25">
      <c r="A2698">
        <v>2697</v>
      </c>
      <c r="B2698" t="s">
        <v>3588</v>
      </c>
      <c r="C2698">
        <v>1E-3</v>
      </c>
    </row>
    <row r="2699" spans="1:3" x14ac:dyDescent="0.25">
      <c r="A2699">
        <v>2698</v>
      </c>
      <c r="B2699" t="s">
        <v>3589</v>
      </c>
      <c r="C2699">
        <v>1E-3</v>
      </c>
    </row>
    <row r="2700" spans="1:3" x14ac:dyDescent="0.25">
      <c r="A2700">
        <v>2699</v>
      </c>
      <c r="B2700" t="s">
        <v>3590</v>
      </c>
      <c r="C2700">
        <v>1E-3</v>
      </c>
    </row>
    <row r="2701" spans="1:3" x14ac:dyDescent="0.25">
      <c r="A2701">
        <v>2700</v>
      </c>
      <c r="B2701" t="s">
        <v>3591</v>
      </c>
      <c r="C2701">
        <v>1E-3</v>
      </c>
    </row>
    <row r="2702" spans="1:3" x14ac:dyDescent="0.25">
      <c r="A2702">
        <v>2701</v>
      </c>
      <c r="B2702" t="s">
        <v>3592</v>
      </c>
      <c r="C2702">
        <v>1E-3</v>
      </c>
    </row>
    <row r="2703" spans="1:3" x14ac:dyDescent="0.25">
      <c r="A2703">
        <v>2702</v>
      </c>
      <c r="B2703" t="s">
        <v>3593</v>
      </c>
      <c r="C2703">
        <v>1E-3</v>
      </c>
    </row>
    <row r="2704" spans="1:3" x14ac:dyDescent="0.25">
      <c r="A2704">
        <v>2703</v>
      </c>
      <c r="B2704" t="s">
        <v>3594</v>
      </c>
      <c r="C2704">
        <v>1E-3</v>
      </c>
    </row>
    <row r="2705" spans="1:3" x14ac:dyDescent="0.25">
      <c r="A2705">
        <v>2704</v>
      </c>
      <c r="B2705" t="s">
        <v>3595</v>
      </c>
      <c r="C2705">
        <v>1E-3</v>
      </c>
    </row>
    <row r="2706" spans="1:3" x14ac:dyDescent="0.25">
      <c r="A2706">
        <v>2705</v>
      </c>
      <c r="B2706" t="s">
        <v>3596</v>
      </c>
      <c r="C2706">
        <v>1E-3</v>
      </c>
    </row>
    <row r="2707" spans="1:3" x14ac:dyDescent="0.25">
      <c r="A2707">
        <v>2706</v>
      </c>
      <c r="B2707" t="s">
        <v>3597</v>
      </c>
      <c r="C2707">
        <v>1E-3</v>
      </c>
    </row>
    <row r="2708" spans="1:3" x14ac:dyDescent="0.25">
      <c r="A2708">
        <v>2707</v>
      </c>
      <c r="B2708" t="s">
        <v>3598</v>
      </c>
      <c r="C2708">
        <v>1E-3</v>
      </c>
    </row>
    <row r="2709" spans="1:3" x14ac:dyDescent="0.25">
      <c r="A2709">
        <v>2708</v>
      </c>
      <c r="B2709" t="s">
        <v>3599</v>
      </c>
      <c r="C2709">
        <v>1E-3</v>
      </c>
    </row>
    <row r="2710" spans="1:3" x14ac:dyDescent="0.25">
      <c r="A2710">
        <v>2709</v>
      </c>
      <c r="B2710" t="s">
        <v>3600</v>
      </c>
      <c r="C2710">
        <v>1E-3</v>
      </c>
    </row>
    <row r="2711" spans="1:3" x14ac:dyDescent="0.25">
      <c r="A2711">
        <v>2710</v>
      </c>
      <c r="B2711" t="s">
        <v>3601</v>
      </c>
      <c r="C2711">
        <v>1E-3</v>
      </c>
    </row>
    <row r="2712" spans="1:3" x14ac:dyDescent="0.25">
      <c r="A2712">
        <v>2711</v>
      </c>
      <c r="B2712" t="s">
        <v>3602</v>
      </c>
      <c r="C2712">
        <v>1E-3</v>
      </c>
    </row>
    <row r="2713" spans="1:3" x14ac:dyDescent="0.25">
      <c r="A2713">
        <v>2712</v>
      </c>
      <c r="B2713" t="s">
        <v>3603</v>
      </c>
      <c r="C2713">
        <v>1E-3</v>
      </c>
    </row>
    <row r="2714" spans="1:3" x14ac:dyDescent="0.25">
      <c r="A2714">
        <v>2713</v>
      </c>
      <c r="B2714" t="s">
        <v>3604</v>
      </c>
      <c r="C2714">
        <v>1E-3</v>
      </c>
    </row>
    <row r="2715" spans="1:3" x14ac:dyDescent="0.25">
      <c r="A2715">
        <v>2714</v>
      </c>
      <c r="B2715" t="s">
        <v>3605</v>
      </c>
      <c r="C2715">
        <v>1E-3</v>
      </c>
    </row>
    <row r="2716" spans="1:3" x14ac:dyDescent="0.25">
      <c r="A2716">
        <v>2715</v>
      </c>
      <c r="B2716" t="s">
        <v>3606</v>
      </c>
      <c r="C2716">
        <v>1E-3</v>
      </c>
    </row>
    <row r="2717" spans="1:3" x14ac:dyDescent="0.25">
      <c r="A2717">
        <v>2716</v>
      </c>
      <c r="B2717" t="s">
        <v>3607</v>
      </c>
      <c r="C2717">
        <v>1E-3</v>
      </c>
    </row>
    <row r="2718" spans="1:3" x14ac:dyDescent="0.25">
      <c r="A2718">
        <v>2717</v>
      </c>
      <c r="B2718" t="s">
        <v>3608</v>
      </c>
      <c r="C2718">
        <v>1E-3</v>
      </c>
    </row>
    <row r="2719" spans="1:3" x14ac:dyDescent="0.25">
      <c r="A2719">
        <v>2718</v>
      </c>
      <c r="B2719" t="s">
        <v>3609</v>
      </c>
      <c r="C2719">
        <v>1E-3</v>
      </c>
    </row>
    <row r="2720" spans="1:3" x14ac:dyDescent="0.25">
      <c r="A2720">
        <v>2719</v>
      </c>
      <c r="B2720" t="s">
        <v>3610</v>
      </c>
      <c r="C2720">
        <v>1E-3</v>
      </c>
    </row>
    <row r="2721" spans="1:3" x14ac:dyDescent="0.25">
      <c r="A2721">
        <v>2720</v>
      </c>
      <c r="B2721" t="s">
        <v>3611</v>
      </c>
      <c r="C2721">
        <v>1E-3</v>
      </c>
    </row>
    <row r="2722" spans="1:3" x14ac:dyDescent="0.25">
      <c r="A2722">
        <v>2721</v>
      </c>
      <c r="B2722" t="s">
        <v>3612</v>
      </c>
      <c r="C2722">
        <v>1E-3</v>
      </c>
    </row>
    <row r="2723" spans="1:3" x14ac:dyDescent="0.25">
      <c r="A2723">
        <v>2722</v>
      </c>
      <c r="B2723" t="s">
        <v>3613</v>
      </c>
      <c r="C2723">
        <v>1E-3</v>
      </c>
    </row>
    <row r="2724" spans="1:3" x14ac:dyDescent="0.25">
      <c r="A2724">
        <v>2723</v>
      </c>
      <c r="B2724" t="s">
        <v>3614</v>
      </c>
      <c r="C2724">
        <v>1E-3</v>
      </c>
    </row>
    <row r="2725" spans="1:3" x14ac:dyDescent="0.25">
      <c r="A2725">
        <v>2724</v>
      </c>
      <c r="B2725" t="s">
        <v>3615</v>
      </c>
      <c r="C2725">
        <v>1E-3</v>
      </c>
    </row>
    <row r="2726" spans="1:3" x14ac:dyDescent="0.25">
      <c r="A2726">
        <v>2725</v>
      </c>
      <c r="B2726" t="s">
        <v>3616</v>
      </c>
      <c r="C2726">
        <v>1E-3</v>
      </c>
    </row>
    <row r="2727" spans="1:3" x14ac:dyDescent="0.25">
      <c r="A2727">
        <v>2726</v>
      </c>
      <c r="B2727" t="s">
        <v>3617</v>
      </c>
      <c r="C2727">
        <v>1E-3</v>
      </c>
    </row>
    <row r="2728" spans="1:3" x14ac:dyDescent="0.25">
      <c r="A2728">
        <v>2727</v>
      </c>
      <c r="B2728" t="s">
        <v>3618</v>
      </c>
      <c r="C2728">
        <v>1E-3</v>
      </c>
    </row>
    <row r="2729" spans="1:3" x14ac:dyDescent="0.25">
      <c r="A2729">
        <v>2728</v>
      </c>
      <c r="B2729" t="s">
        <v>3619</v>
      </c>
      <c r="C2729">
        <v>1E-3</v>
      </c>
    </row>
    <row r="2730" spans="1:3" x14ac:dyDescent="0.25">
      <c r="A2730">
        <v>2729</v>
      </c>
      <c r="B2730" t="s">
        <v>3620</v>
      </c>
      <c r="C2730">
        <v>1E-3</v>
      </c>
    </row>
    <row r="2731" spans="1:3" x14ac:dyDescent="0.25">
      <c r="A2731">
        <v>2730</v>
      </c>
      <c r="B2731" t="s">
        <v>3621</v>
      </c>
      <c r="C2731">
        <v>1E-3</v>
      </c>
    </row>
    <row r="2732" spans="1:3" x14ac:dyDescent="0.25">
      <c r="A2732">
        <v>2731</v>
      </c>
      <c r="B2732" t="s">
        <v>3622</v>
      </c>
      <c r="C2732">
        <v>1E-3</v>
      </c>
    </row>
    <row r="2733" spans="1:3" x14ac:dyDescent="0.25">
      <c r="A2733">
        <v>2732</v>
      </c>
      <c r="B2733" t="s">
        <v>3623</v>
      </c>
      <c r="C2733">
        <v>1E-3</v>
      </c>
    </row>
    <row r="2734" spans="1:3" x14ac:dyDescent="0.25">
      <c r="A2734">
        <v>2733</v>
      </c>
      <c r="B2734" t="s">
        <v>3624</v>
      </c>
      <c r="C2734">
        <v>1E-3</v>
      </c>
    </row>
    <row r="2735" spans="1:3" x14ac:dyDescent="0.25">
      <c r="A2735">
        <v>2734</v>
      </c>
      <c r="B2735" t="s">
        <v>3625</v>
      </c>
      <c r="C2735">
        <v>1E-3</v>
      </c>
    </row>
    <row r="2736" spans="1:3" x14ac:dyDescent="0.25">
      <c r="A2736">
        <v>2735</v>
      </c>
      <c r="B2736" t="s">
        <v>3626</v>
      </c>
      <c r="C2736">
        <v>1E-3</v>
      </c>
    </row>
    <row r="2737" spans="1:3" x14ac:dyDescent="0.25">
      <c r="A2737">
        <v>2736</v>
      </c>
      <c r="B2737" t="s">
        <v>3627</v>
      </c>
      <c r="C2737">
        <v>1E-3</v>
      </c>
    </row>
    <row r="2738" spans="1:3" x14ac:dyDescent="0.25">
      <c r="A2738">
        <v>2737</v>
      </c>
      <c r="B2738" t="s">
        <v>3628</v>
      </c>
      <c r="C2738">
        <v>1E-3</v>
      </c>
    </row>
    <row r="2739" spans="1:3" x14ac:dyDescent="0.25">
      <c r="A2739">
        <v>2738</v>
      </c>
      <c r="B2739" t="s">
        <v>3629</v>
      </c>
      <c r="C2739">
        <v>1E-3</v>
      </c>
    </row>
    <row r="2740" spans="1:3" x14ac:dyDescent="0.25">
      <c r="A2740">
        <v>2739</v>
      </c>
      <c r="B2740" t="s">
        <v>3630</v>
      </c>
      <c r="C2740">
        <v>1E-3</v>
      </c>
    </row>
    <row r="2741" spans="1:3" x14ac:dyDescent="0.25">
      <c r="A2741">
        <v>2740</v>
      </c>
      <c r="B2741" t="s">
        <v>3631</v>
      </c>
      <c r="C2741">
        <v>1E-3</v>
      </c>
    </row>
    <row r="2742" spans="1:3" x14ac:dyDescent="0.25">
      <c r="A2742">
        <v>2741</v>
      </c>
      <c r="B2742" t="s">
        <v>3632</v>
      </c>
      <c r="C2742">
        <v>1E-3</v>
      </c>
    </row>
    <row r="2743" spans="1:3" x14ac:dyDescent="0.25">
      <c r="A2743">
        <v>2742</v>
      </c>
      <c r="B2743" t="s">
        <v>3633</v>
      </c>
      <c r="C2743">
        <v>1E-3</v>
      </c>
    </row>
    <row r="2744" spans="1:3" x14ac:dyDescent="0.25">
      <c r="A2744">
        <v>2743</v>
      </c>
      <c r="B2744" t="s">
        <v>3634</v>
      </c>
      <c r="C2744">
        <v>1E-3</v>
      </c>
    </row>
    <row r="2745" spans="1:3" x14ac:dyDescent="0.25">
      <c r="A2745">
        <v>2744</v>
      </c>
      <c r="B2745" t="s">
        <v>3635</v>
      </c>
      <c r="C2745">
        <v>1E-3</v>
      </c>
    </row>
    <row r="2746" spans="1:3" x14ac:dyDescent="0.25">
      <c r="A2746">
        <v>2745</v>
      </c>
      <c r="B2746" t="s">
        <v>3636</v>
      </c>
      <c r="C2746">
        <v>1E-3</v>
      </c>
    </row>
    <row r="2747" spans="1:3" x14ac:dyDescent="0.25">
      <c r="A2747">
        <v>2746</v>
      </c>
      <c r="B2747" t="s">
        <v>3637</v>
      </c>
      <c r="C2747">
        <v>1E-3</v>
      </c>
    </row>
    <row r="2748" spans="1:3" x14ac:dyDescent="0.25">
      <c r="A2748">
        <v>2747</v>
      </c>
      <c r="B2748" t="s">
        <v>3638</v>
      </c>
      <c r="C2748">
        <v>1E-3</v>
      </c>
    </row>
    <row r="2749" spans="1:3" x14ac:dyDescent="0.25">
      <c r="A2749">
        <v>2748</v>
      </c>
      <c r="B2749" t="s">
        <v>3639</v>
      </c>
      <c r="C2749">
        <v>1E-3</v>
      </c>
    </row>
    <row r="2750" spans="1:3" x14ac:dyDescent="0.25">
      <c r="A2750">
        <v>2749</v>
      </c>
      <c r="B2750" t="s">
        <v>3640</v>
      </c>
      <c r="C2750">
        <v>1E-3</v>
      </c>
    </row>
    <row r="2751" spans="1:3" x14ac:dyDescent="0.25">
      <c r="A2751">
        <v>2750</v>
      </c>
      <c r="B2751" t="s">
        <v>3641</v>
      </c>
      <c r="C2751">
        <v>1E-3</v>
      </c>
    </row>
    <row r="2752" spans="1:3" x14ac:dyDescent="0.25">
      <c r="A2752">
        <v>2751</v>
      </c>
      <c r="B2752" t="s">
        <v>3642</v>
      </c>
      <c r="C2752">
        <v>1E-3</v>
      </c>
    </row>
    <row r="2753" spans="1:3" x14ac:dyDescent="0.25">
      <c r="A2753">
        <v>2752</v>
      </c>
      <c r="B2753" t="s">
        <v>3643</v>
      </c>
      <c r="C2753">
        <v>1E-3</v>
      </c>
    </row>
    <row r="2754" spans="1:3" x14ac:dyDescent="0.25">
      <c r="A2754">
        <v>2753</v>
      </c>
      <c r="B2754" t="s">
        <v>3644</v>
      </c>
      <c r="C2754">
        <v>1E-3</v>
      </c>
    </row>
    <row r="2755" spans="1:3" x14ac:dyDescent="0.25">
      <c r="A2755">
        <v>2754</v>
      </c>
      <c r="B2755" t="s">
        <v>3645</v>
      </c>
      <c r="C2755">
        <v>1E-3</v>
      </c>
    </row>
    <row r="2756" spans="1:3" x14ac:dyDescent="0.25">
      <c r="A2756">
        <v>2755</v>
      </c>
      <c r="B2756" t="s">
        <v>3646</v>
      </c>
      <c r="C2756">
        <v>1E-3</v>
      </c>
    </row>
    <row r="2757" spans="1:3" x14ac:dyDescent="0.25">
      <c r="A2757">
        <v>2756</v>
      </c>
      <c r="B2757" t="s">
        <v>3647</v>
      </c>
      <c r="C2757">
        <v>1E-3</v>
      </c>
    </row>
    <row r="2758" spans="1:3" x14ac:dyDescent="0.25">
      <c r="A2758">
        <v>2757</v>
      </c>
      <c r="B2758" t="s">
        <v>3648</v>
      </c>
      <c r="C2758">
        <v>1E-3</v>
      </c>
    </row>
    <row r="2759" spans="1:3" x14ac:dyDescent="0.25">
      <c r="A2759">
        <v>2758</v>
      </c>
      <c r="B2759" t="s">
        <v>3649</v>
      </c>
      <c r="C2759">
        <v>1E-3</v>
      </c>
    </row>
    <row r="2760" spans="1:3" x14ac:dyDescent="0.25">
      <c r="A2760">
        <v>2759</v>
      </c>
      <c r="B2760" t="s">
        <v>3650</v>
      </c>
      <c r="C2760">
        <v>1E-3</v>
      </c>
    </row>
    <row r="2761" spans="1:3" x14ac:dyDescent="0.25">
      <c r="A2761">
        <v>2760</v>
      </c>
      <c r="B2761" t="s">
        <v>3651</v>
      </c>
      <c r="C2761">
        <v>1E-3</v>
      </c>
    </row>
    <row r="2762" spans="1:3" x14ac:dyDescent="0.25">
      <c r="A2762">
        <v>2761</v>
      </c>
      <c r="B2762" t="s">
        <v>3652</v>
      </c>
      <c r="C2762">
        <v>1E-3</v>
      </c>
    </row>
    <row r="2763" spans="1:3" x14ac:dyDescent="0.25">
      <c r="A2763">
        <v>2762</v>
      </c>
      <c r="B2763" t="s">
        <v>3653</v>
      </c>
      <c r="C2763">
        <v>1E-3</v>
      </c>
    </row>
    <row r="2764" spans="1:3" x14ac:dyDescent="0.25">
      <c r="A2764">
        <v>2763</v>
      </c>
      <c r="B2764" t="s">
        <v>3654</v>
      </c>
      <c r="C2764">
        <v>1E-3</v>
      </c>
    </row>
    <row r="2765" spans="1:3" x14ac:dyDescent="0.25">
      <c r="A2765">
        <v>2764</v>
      </c>
      <c r="B2765" t="s">
        <v>3655</v>
      </c>
      <c r="C2765">
        <v>1E-3</v>
      </c>
    </row>
    <row r="2766" spans="1:3" x14ac:dyDescent="0.25">
      <c r="A2766">
        <v>2765</v>
      </c>
      <c r="B2766" t="s">
        <v>3656</v>
      </c>
      <c r="C2766">
        <v>1E-3</v>
      </c>
    </row>
    <row r="2767" spans="1:3" x14ac:dyDescent="0.25">
      <c r="A2767">
        <v>2766</v>
      </c>
      <c r="B2767" t="s">
        <v>3657</v>
      </c>
      <c r="C2767">
        <v>1E-3</v>
      </c>
    </row>
    <row r="2768" spans="1:3" x14ac:dyDescent="0.25">
      <c r="A2768">
        <v>2767</v>
      </c>
      <c r="B2768" t="s">
        <v>3658</v>
      </c>
      <c r="C2768">
        <v>1E-3</v>
      </c>
    </row>
    <row r="2769" spans="1:3" x14ac:dyDescent="0.25">
      <c r="A2769">
        <v>2768</v>
      </c>
      <c r="B2769" t="s">
        <v>3659</v>
      </c>
      <c r="C2769">
        <v>1E-3</v>
      </c>
    </row>
    <row r="2770" spans="1:3" x14ac:dyDescent="0.25">
      <c r="A2770">
        <v>2769</v>
      </c>
      <c r="B2770" t="s">
        <v>3660</v>
      </c>
      <c r="C2770">
        <v>1E-3</v>
      </c>
    </row>
    <row r="2771" spans="1:3" x14ac:dyDescent="0.25">
      <c r="A2771">
        <v>2770</v>
      </c>
      <c r="B2771" t="s">
        <v>3661</v>
      </c>
      <c r="C2771">
        <v>1E-3</v>
      </c>
    </row>
    <row r="2772" spans="1:3" x14ac:dyDescent="0.25">
      <c r="A2772">
        <v>2771</v>
      </c>
      <c r="B2772" t="s">
        <v>3662</v>
      </c>
      <c r="C2772">
        <v>1E-3</v>
      </c>
    </row>
    <row r="2773" spans="1:3" x14ac:dyDescent="0.25">
      <c r="A2773">
        <v>2772</v>
      </c>
      <c r="B2773" t="s">
        <v>3663</v>
      </c>
      <c r="C2773">
        <v>1E-3</v>
      </c>
    </row>
    <row r="2774" spans="1:3" x14ac:dyDescent="0.25">
      <c r="A2774">
        <v>2773</v>
      </c>
      <c r="B2774" t="s">
        <v>3664</v>
      </c>
      <c r="C2774">
        <v>1E-3</v>
      </c>
    </row>
    <row r="2775" spans="1:3" x14ac:dyDescent="0.25">
      <c r="A2775">
        <v>2774</v>
      </c>
      <c r="B2775" t="s">
        <v>3665</v>
      </c>
      <c r="C2775">
        <v>1E-3</v>
      </c>
    </row>
    <row r="2776" spans="1:3" x14ac:dyDescent="0.25">
      <c r="A2776">
        <v>2775</v>
      </c>
      <c r="B2776" t="s">
        <v>3666</v>
      </c>
      <c r="C2776">
        <v>1E-3</v>
      </c>
    </row>
    <row r="2777" spans="1:3" x14ac:dyDescent="0.25">
      <c r="A2777">
        <v>2776</v>
      </c>
      <c r="B2777" t="s">
        <v>3667</v>
      </c>
      <c r="C2777">
        <v>1E-3</v>
      </c>
    </row>
    <row r="2778" spans="1:3" x14ac:dyDescent="0.25">
      <c r="A2778">
        <v>2777</v>
      </c>
      <c r="B2778" t="s">
        <v>3668</v>
      </c>
      <c r="C2778">
        <v>1E-3</v>
      </c>
    </row>
    <row r="2779" spans="1:3" x14ac:dyDescent="0.25">
      <c r="A2779">
        <v>2778</v>
      </c>
      <c r="B2779" t="s">
        <v>3669</v>
      </c>
      <c r="C2779">
        <v>1E-3</v>
      </c>
    </row>
    <row r="2780" spans="1:3" x14ac:dyDescent="0.25">
      <c r="A2780">
        <v>2779</v>
      </c>
      <c r="B2780" t="s">
        <v>3670</v>
      </c>
      <c r="C2780">
        <v>1E-3</v>
      </c>
    </row>
    <row r="2781" spans="1:3" x14ac:dyDescent="0.25">
      <c r="A2781">
        <v>2780</v>
      </c>
      <c r="B2781" t="s">
        <v>3671</v>
      </c>
      <c r="C2781">
        <v>1E-3</v>
      </c>
    </row>
    <row r="2782" spans="1:3" x14ac:dyDescent="0.25">
      <c r="A2782">
        <v>2781</v>
      </c>
      <c r="B2782" t="s">
        <v>3672</v>
      </c>
      <c r="C2782">
        <v>1E-3</v>
      </c>
    </row>
    <row r="2783" spans="1:3" x14ac:dyDescent="0.25">
      <c r="A2783">
        <v>2782</v>
      </c>
      <c r="B2783" t="s">
        <v>3673</v>
      </c>
      <c r="C2783">
        <v>1E-3</v>
      </c>
    </row>
    <row r="2784" spans="1:3" x14ac:dyDescent="0.25">
      <c r="A2784">
        <v>2783</v>
      </c>
      <c r="B2784" t="s">
        <v>3674</v>
      </c>
      <c r="C2784">
        <v>1E-3</v>
      </c>
    </row>
    <row r="2785" spans="1:3" x14ac:dyDescent="0.25">
      <c r="A2785">
        <v>2784</v>
      </c>
      <c r="B2785" t="s">
        <v>3675</v>
      </c>
      <c r="C2785">
        <v>1E-3</v>
      </c>
    </row>
    <row r="2786" spans="1:3" x14ac:dyDescent="0.25">
      <c r="A2786">
        <v>2785</v>
      </c>
      <c r="B2786" t="s">
        <v>3676</v>
      </c>
      <c r="C2786">
        <v>1E-3</v>
      </c>
    </row>
    <row r="2787" spans="1:3" x14ac:dyDescent="0.25">
      <c r="A2787">
        <v>2786</v>
      </c>
      <c r="B2787" t="s">
        <v>3677</v>
      </c>
      <c r="C2787">
        <v>1E-3</v>
      </c>
    </row>
    <row r="2788" spans="1:3" x14ac:dyDescent="0.25">
      <c r="A2788">
        <v>2787</v>
      </c>
      <c r="B2788" t="s">
        <v>3678</v>
      </c>
      <c r="C2788">
        <v>1E-3</v>
      </c>
    </row>
    <row r="2789" spans="1:3" x14ac:dyDescent="0.25">
      <c r="A2789">
        <v>2788</v>
      </c>
      <c r="B2789" t="s">
        <v>3679</v>
      </c>
      <c r="C2789">
        <v>1E-3</v>
      </c>
    </row>
    <row r="2790" spans="1:3" x14ac:dyDescent="0.25">
      <c r="A2790">
        <v>2789</v>
      </c>
      <c r="B2790" t="s">
        <v>3680</v>
      </c>
      <c r="C2790">
        <v>1E-3</v>
      </c>
    </row>
    <row r="2791" spans="1:3" x14ac:dyDescent="0.25">
      <c r="A2791">
        <v>2790</v>
      </c>
      <c r="B2791" t="s">
        <v>3681</v>
      </c>
      <c r="C2791">
        <v>1E-3</v>
      </c>
    </row>
    <row r="2792" spans="1:3" x14ac:dyDescent="0.25">
      <c r="A2792">
        <v>2791</v>
      </c>
      <c r="B2792" t="s">
        <v>3682</v>
      </c>
      <c r="C2792">
        <v>1E-3</v>
      </c>
    </row>
    <row r="2793" spans="1:3" x14ac:dyDescent="0.25">
      <c r="A2793">
        <v>2792</v>
      </c>
      <c r="B2793" t="s">
        <v>3683</v>
      </c>
      <c r="C2793">
        <v>1E-3</v>
      </c>
    </row>
    <row r="2794" spans="1:3" x14ac:dyDescent="0.25">
      <c r="A2794">
        <v>2793</v>
      </c>
      <c r="B2794" t="s">
        <v>3684</v>
      </c>
      <c r="C2794">
        <v>1E-3</v>
      </c>
    </row>
    <row r="2795" spans="1:3" x14ac:dyDescent="0.25">
      <c r="A2795">
        <v>2794</v>
      </c>
      <c r="B2795" t="s">
        <v>3685</v>
      </c>
      <c r="C2795">
        <v>1E-3</v>
      </c>
    </row>
    <row r="2796" spans="1:3" x14ac:dyDescent="0.25">
      <c r="A2796">
        <v>2795</v>
      </c>
      <c r="B2796" t="s">
        <v>3686</v>
      </c>
      <c r="C2796">
        <v>1E-3</v>
      </c>
    </row>
    <row r="2797" spans="1:3" x14ac:dyDescent="0.25">
      <c r="A2797">
        <v>2796</v>
      </c>
      <c r="B2797" t="s">
        <v>3687</v>
      </c>
      <c r="C2797">
        <v>1E-3</v>
      </c>
    </row>
    <row r="2798" spans="1:3" x14ac:dyDescent="0.25">
      <c r="A2798">
        <v>2797</v>
      </c>
      <c r="B2798" t="s">
        <v>3688</v>
      </c>
      <c r="C2798">
        <v>1E-3</v>
      </c>
    </row>
    <row r="2799" spans="1:3" x14ac:dyDescent="0.25">
      <c r="A2799">
        <v>2798</v>
      </c>
      <c r="B2799" t="s">
        <v>3689</v>
      </c>
      <c r="C2799">
        <v>1E-3</v>
      </c>
    </row>
    <row r="2800" spans="1:3" x14ac:dyDescent="0.25">
      <c r="A2800">
        <v>2799</v>
      </c>
      <c r="B2800" t="s">
        <v>3690</v>
      </c>
      <c r="C2800">
        <v>1E-3</v>
      </c>
    </row>
    <row r="2801" spans="1:3" x14ac:dyDescent="0.25">
      <c r="A2801">
        <v>2800</v>
      </c>
      <c r="B2801" t="s">
        <v>3691</v>
      </c>
      <c r="C2801">
        <v>1E-3</v>
      </c>
    </row>
    <row r="2802" spans="1:3" x14ac:dyDescent="0.25">
      <c r="A2802">
        <v>2801</v>
      </c>
      <c r="B2802" t="s">
        <v>3692</v>
      </c>
      <c r="C2802">
        <v>1E-3</v>
      </c>
    </row>
    <row r="2803" spans="1:3" x14ac:dyDescent="0.25">
      <c r="A2803">
        <v>2802</v>
      </c>
      <c r="B2803" t="s">
        <v>3693</v>
      </c>
      <c r="C2803">
        <v>1E-3</v>
      </c>
    </row>
    <row r="2804" spans="1:3" x14ac:dyDescent="0.25">
      <c r="A2804">
        <v>2803</v>
      </c>
      <c r="B2804" t="s">
        <v>3694</v>
      </c>
      <c r="C2804">
        <v>1E-3</v>
      </c>
    </row>
    <row r="2805" spans="1:3" x14ac:dyDescent="0.25">
      <c r="A2805">
        <v>2804</v>
      </c>
      <c r="B2805" t="s">
        <v>3695</v>
      </c>
      <c r="C2805">
        <v>1E-3</v>
      </c>
    </row>
    <row r="2806" spans="1:3" x14ac:dyDescent="0.25">
      <c r="A2806">
        <v>2805</v>
      </c>
      <c r="B2806" t="s">
        <v>3696</v>
      </c>
      <c r="C2806">
        <v>1E-3</v>
      </c>
    </row>
    <row r="2807" spans="1:3" x14ac:dyDescent="0.25">
      <c r="A2807">
        <v>2806</v>
      </c>
      <c r="B2807" t="s">
        <v>3697</v>
      </c>
      <c r="C2807">
        <v>1E-3</v>
      </c>
    </row>
    <row r="2808" spans="1:3" x14ac:dyDescent="0.25">
      <c r="A2808">
        <v>2807</v>
      </c>
      <c r="B2808" t="s">
        <v>3698</v>
      </c>
      <c r="C2808">
        <v>1E-3</v>
      </c>
    </row>
    <row r="2809" spans="1:3" x14ac:dyDescent="0.25">
      <c r="A2809">
        <v>2808</v>
      </c>
      <c r="B2809" t="s">
        <v>3699</v>
      </c>
      <c r="C2809">
        <v>1E-3</v>
      </c>
    </row>
    <row r="2810" spans="1:3" x14ac:dyDescent="0.25">
      <c r="A2810">
        <v>2809</v>
      </c>
      <c r="B2810" t="s">
        <v>3700</v>
      </c>
      <c r="C2810">
        <v>1E-3</v>
      </c>
    </row>
    <row r="2811" spans="1:3" x14ac:dyDescent="0.25">
      <c r="A2811">
        <v>2810</v>
      </c>
      <c r="B2811" t="s">
        <v>3701</v>
      </c>
      <c r="C2811">
        <v>1E-3</v>
      </c>
    </row>
    <row r="2812" spans="1:3" x14ac:dyDescent="0.25">
      <c r="A2812">
        <v>2811</v>
      </c>
      <c r="B2812" t="s">
        <v>3702</v>
      </c>
      <c r="C2812">
        <v>1E-3</v>
      </c>
    </row>
    <row r="2813" spans="1:3" x14ac:dyDescent="0.25">
      <c r="A2813">
        <v>2812</v>
      </c>
      <c r="B2813" t="s">
        <v>3703</v>
      </c>
      <c r="C2813">
        <v>1E-3</v>
      </c>
    </row>
    <row r="2814" spans="1:3" x14ac:dyDescent="0.25">
      <c r="A2814">
        <v>2813</v>
      </c>
      <c r="B2814" t="s">
        <v>3704</v>
      </c>
      <c r="C2814">
        <v>1E-3</v>
      </c>
    </row>
    <row r="2815" spans="1:3" x14ac:dyDescent="0.25">
      <c r="A2815">
        <v>2814</v>
      </c>
      <c r="B2815" t="s">
        <v>3705</v>
      </c>
      <c r="C2815">
        <v>1E-3</v>
      </c>
    </row>
    <row r="2816" spans="1:3" x14ac:dyDescent="0.25">
      <c r="A2816">
        <v>2815</v>
      </c>
      <c r="B2816" t="s">
        <v>3706</v>
      </c>
      <c r="C2816">
        <v>1E-3</v>
      </c>
    </row>
    <row r="2817" spans="1:3" x14ac:dyDescent="0.25">
      <c r="A2817">
        <v>2816</v>
      </c>
      <c r="B2817" t="s">
        <v>3707</v>
      </c>
      <c r="C2817">
        <v>1E-3</v>
      </c>
    </row>
    <row r="2818" spans="1:3" x14ac:dyDescent="0.25">
      <c r="A2818">
        <v>2817</v>
      </c>
      <c r="B2818" t="s">
        <v>3708</v>
      </c>
      <c r="C2818">
        <v>1E-3</v>
      </c>
    </row>
    <row r="2819" spans="1:3" x14ac:dyDescent="0.25">
      <c r="A2819">
        <v>2818</v>
      </c>
      <c r="B2819" t="s">
        <v>3709</v>
      </c>
      <c r="C2819">
        <v>1E-3</v>
      </c>
    </row>
    <row r="2820" spans="1:3" x14ac:dyDescent="0.25">
      <c r="A2820">
        <v>2819</v>
      </c>
      <c r="B2820" t="s">
        <v>3710</v>
      </c>
      <c r="C2820">
        <v>1E-3</v>
      </c>
    </row>
    <row r="2821" spans="1:3" x14ac:dyDescent="0.25">
      <c r="A2821">
        <v>2820</v>
      </c>
      <c r="B2821" t="s">
        <v>3711</v>
      </c>
      <c r="C2821">
        <v>1E-3</v>
      </c>
    </row>
    <row r="2822" spans="1:3" x14ac:dyDescent="0.25">
      <c r="A2822">
        <v>2821</v>
      </c>
      <c r="B2822" t="s">
        <v>3712</v>
      </c>
      <c r="C2822">
        <v>1E-3</v>
      </c>
    </row>
    <row r="2823" spans="1:3" x14ac:dyDescent="0.25">
      <c r="A2823">
        <v>2822</v>
      </c>
      <c r="B2823" t="s">
        <v>3713</v>
      </c>
      <c r="C2823">
        <v>1E-3</v>
      </c>
    </row>
    <row r="2824" spans="1:3" x14ac:dyDescent="0.25">
      <c r="A2824">
        <v>2823</v>
      </c>
      <c r="B2824" t="s">
        <v>3714</v>
      </c>
      <c r="C2824">
        <v>1E-3</v>
      </c>
    </row>
    <row r="2825" spans="1:3" x14ac:dyDescent="0.25">
      <c r="A2825">
        <v>2824</v>
      </c>
      <c r="B2825" t="s">
        <v>3715</v>
      </c>
      <c r="C2825">
        <v>1E-3</v>
      </c>
    </row>
    <row r="2826" spans="1:3" x14ac:dyDescent="0.25">
      <c r="A2826">
        <v>2825</v>
      </c>
      <c r="B2826" t="s">
        <v>3716</v>
      </c>
      <c r="C2826">
        <v>1E-3</v>
      </c>
    </row>
    <row r="2827" spans="1:3" x14ac:dyDescent="0.25">
      <c r="A2827">
        <v>2826</v>
      </c>
      <c r="B2827" t="s">
        <v>3717</v>
      </c>
      <c r="C2827">
        <v>1E-3</v>
      </c>
    </row>
    <row r="2828" spans="1:3" x14ac:dyDescent="0.25">
      <c r="A2828">
        <v>2827</v>
      </c>
      <c r="B2828" t="s">
        <v>3718</v>
      </c>
      <c r="C2828">
        <v>1E-3</v>
      </c>
    </row>
    <row r="2829" spans="1:3" x14ac:dyDescent="0.25">
      <c r="A2829">
        <v>2828</v>
      </c>
      <c r="B2829" t="s">
        <v>3719</v>
      </c>
      <c r="C2829">
        <v>1E-3</v>
      </c>
    </row>
    <row r="2830" spans="1:3" x14ac:dyDescent="0.25">
      <c r="A2830">
        <v>2829</v>
      </c>
      <c r="B2830" t="s">
        <v>3720</v>
      </c>
      <c r="C2830">
        <v>1E-3</v>
      </c>
    </row>
    <row r="2831" spans="1:3" x14ac:dyDescent="0.25">
      <c r="A2831">
        <v>2830</v>
      </c>
      <c r="B2831" t="s">
        <v>3721</v>
      </c>
      <c r="C2831">
        <v>1E-3</v>
      </c>
    </row>
    <row r="2832" spans="1:3" x14ac:dyDescent="0.25">
      <c r="A2832">
        <v>2831</v>
      </c>
      <c r="B2832" t="s">
        <v>3722</v>
      </c>
      <c r="C2832">
        <v>1E-3</v>
      </c>
    </row>
    <row r="2833" spans="1:3" x14ac:dyDescent="0.25">
      <c r="A2833">
        <v>2832</v>
      </c>
      <c r="B2833" t="s">
        <v>3723</v>
      </c>
      <c r="C2833">
        <v>1E-3</v>
      </c>
    </row>
    <row r="2834" spans="1:3" x14ac:dyDescent="0.25">
      <c r="A2834">
        <v>2833</v>
      </c>
      <c r="B2834" t="s">
        <v>3724</v>
      </c>
      <c r="C2834">
        <v>1E-3</v>
      </c>
    </row>
    <row r="2835" spans="1:3" x14ac:dyDescent="0.25">
      <c r="A2835">
        <v>2834</v>
      </c>
      <c r="B2835" t="s">
        <v>3725</v>
      </c>
      <c r="C2835">
        <v>1E-3</v>
      </c>
    </row>
    <row r="2836" spans="1:3" x14ac:dyDescent="0.25">
      <c r="A2836">
        <v>2835</v>
      </c>
      <c r="B2836" t="s">
        <v>3726</v>
      </c>
      <c r="C2836">
        <v>1E-3</v>
      </c>
    </row>
    <row r="2837" spans="1:3" x14ac:dyDescent="0.25">
      <c r="A2837">
        <v>2836</v>
      </c>
      <c r="B2837" t="s">
        <v>3727</v>
      </c>
      <c r="C2837">
        <v>1E-3</v>
      </c>
    </row>
    <row r="2838" spans="1:3" x14ac:dyDescent="0.25">
      <c r="A2838">
        <v>2837</v>
      </c>
      <c r="B2838" t="s">
        <v>3728</v>
      </c>
      <c r="C2838">
        <v>1E-3</v>
      </c>
    </row>
    <row r="2839" spans="1:3" x14ac:dyDescent="0.25">
      <c r="A2839">
        <v>2838</v>
      </c>
      <c r="B2839" t="s">
        <v>3729</v>
      </c>
      <c r="C2839">
        <v>1E-3</v>
      </c>
    </row>
    <row r="2840" spans="1:3" x14ac:dyDescent="0.25">
      <c r="A2840">
        <v>2839</v>
      </c>
      <c r="B2840" t="s">
        <v>3730</v>
      </c>
      <c r="C2840">
        <v>1E-3</v>
      </c>
    </row>
    <row r="2841" spans="1:3" x14ac:dyDescent="0.25">
      <c r="A2841">
        <v>2840</v>
      </c>
      <c r="B2841" t="s">
        <v>3731</v>
      </c>
      <c r="C2841">
        <v>1E-3</v>
      </c>
    </row>
    <row r="2842" spans="1:3" x14ac:dyDescent="0.25">
      <c r="A2842">
        <v>2841</v>
      </c>
      <c r="B2842" t="s">
        <v>3732</v>
      </c>
      <c r="C2842">
        <v>1E-3</v>
      </c>
    </row>
    <row r="2843" spans="1:3" x14ac:dyDescent="0.25">
      <c r="A2843">
        <v>2842</v>
      </c>
      <c r="B2843" t="s">
        <v>3733</v>
      </c>
      <c r="C2843">
        <v>1E-3</v>
      </c>
    </row>
    <row r="2844" spans="1:3" x14ac:dyDescent="0.25">
      <c r="A2844">
        <v>2843</v>
      </c>
      <c r="B2844" t="s">
        <v>3734</v>
      </c>
      <c r="C2844">
        <v>1E-3</v>
      </c>
    </row>
    <row r="2845" spans="1:3" x14ac:dyDescent="0.25">
      <c r="A2845">
        <v>2844</v>
      </c>
      <c r="B2845" t="s">
        <v>3735</v>
      </c>
      <c r="C2845">
        <v>1E-3</v>
      </c>
    </row>
    <row r="2846" spans="1:3" x14ac:dyDescent="0.25">
      <c r="A2846">
        <v>2845</v>
      </c>
      <c r="B2846" t="s">
        <v>3736</v>
      </c>
      <c r="C2846">
        <v>1E-3</v>
      </c>
    </row>
    <row r="2847" spans="1:3" x14ac:dyDescent="0.25">
      <c r="A2847">
        <v>2846</v>
      </c>
      <c r="B2847" t="s">
        <v>3737</v>
      </c>
      <c r="C2847">
        <v>1E-3</v>
      </c>
    </row>
    <row r="2848" spans="1:3" x14ac:dyDescent="0.25">
      <c r="A2848">
        <v>2847</v>
      </c>
      <c r="B2848" t="s">
        <v>3738</v>
      </c>
      <c r="C2848">
        <v>1E-3</v>
      </c>
    </row>
    <row r="2849" spans="1:3" x14ac:dyDescent="0.25">
      <c r="A2849">
        <v>2848</v>
      </c>
      <c r="B2849" t="s">
        <v>3739</v>
      </c>
      <c r="C2849">
        <v>1E-3</v>
      </c>
    </row>
    <row r="2850" spans="1:3" x14ac:dyDescent="0.25">
      <c r="A2850">
        <v>2849</v>
      </c>
      <c r="B2850" t="s">
        <v>3740</v>
      </c>
      <c r="C2850">
        <v>1E-3</v>
      </c>
    </row>
    <row r="2851" spans="1:3" x14ac:dyDescent="0.25">
      <c r="A2851">
        <v>2850</v>
      </c>
      <c r="B2851" t="s">
        <v>3741</v>
      </c>
      <c r="C2851">
        <v>1E-3</v>
      </c>
    </row>
    <row r="2852" spans="1:3" x14ac:dyDescent="0.25">
      <c r="A2852">
        <v>2851</v>
      </c>
      <c r="B2852" t="s">
        <v>3742</v>
      </c>
      <c r="C2852">
        <v>1E-3</v>
      </c>
    </row>
    <row r="2853" spans="1:3" x14ac:dyDescent="0.25">
      <c r="A2853">
        <v>2852</v>
      </c>
      <c r="B2853" t="s">
        <v>3743</v>
      </c>
      <c r="C2853">
        <v>1E-3</v>
      </c>
    </row>
    <row r="2854" spans="1:3" x14ac:dyDescent="0.25">
      <c r="A2854">
        <v>2853</v>
      </c>
      <c r="B2854" t="s">
        <v>3744</v>
      </c>
      <c r="C2854">
        <v>1E-3</v>
      </c>
    </row>
    <row r="2855" spans="1:3" x14ac:dyDescent="0.25">
      <c r="A2855">
        <v>2854</v>
      </c>
      <c r="B2855" t="s">
        <v>3745</v>
      </c>
      <c r="C2855">
        <v>1E-3</v>
      </c>
    </row>
    <row r="2856" spans="1:3" x14ac:dyDescent="0.25">
      <c r="A2856">
        <v>2855</v>
      </c>
      <c r="B2856" t="s">
        <v>3746</v>
      </c>
      <c r="C2856">
        <v>1E-3</v>
      </c>
    </row>
    <row r="2857" spans="1:3" x14ac:dyDescent="0.25">
      <c r="A2857">
        <v>2856</v>
      </c>
      <c r="B2857" t="s">
        <v>3747</v>
      </c>
      <c r="C2857">
        <v>1E-3</v>
      </c>
    </row>
    <row r="2858" spans="1:3" x14ac:dyDescent="0.25">
      <c r="A2858">
        <v>2857</v>
      </c>
      <c r="B2858" t="s">
        <v>3748</v>
      </c>
      <c r="C2858">
        <v>1E-3</v>
      </c>
    </row>
    <row r="2859" spans="1:3" x14ac:dyDescent="0.25">
      <c r="A2859">
        <v>2858</v>
      </c>
      <c r="B2859" t="s">
        <v>3749</v>
      </c>
      <c r="C2859">
        <v>1E-3</v>
      </c>
    </row>
    <row r="2860" spans="1:3" x14ac:dyDescent="0.25">
      <c r="A2860">
        <v>2859</v>
      </c>
      <c r="B2860" t="s">
        <v>3750</v>
      </c>
      <c r="C2860">
        <v>1E-3</v>
      </c>
    </row>
    <row r="2861" spans="1:3" x14ac:dyDescent="0.25">
      <c r="A2861">
        <v>2860</v>
      </c>
      <c r="B2861" t="s">
        <v>3751</v>
      </c>
      <c r="C2861">
        <v>1E-3</v>
      </c>
    </row>
    <row r="2862" spans="1:3" x14ac:dyDescent="0.25">
      <c r="A2862">
        <v>2861</v>
      </c>
      <c r="B2862" t="s">
        <v>3752</v>
      </c>
      <c r="C2862">
        <v>1E-3</v>
      </c>
    </row>
    <row r="2863" spans="1:3" x14ac:dyDescent="0.25">
      <c r="A2863">
        <v>2862</v>
      </c>
      <c r="B2863" t="s">
        <v>3753</v>
      </c>
      <c r="C2863">
        <v>1E-3</v>
      </c>
    </row>
    <row r="2864" spans="1:3" x14ac:dyDescent="0.25">
      <c r="A2864">
        <v>2863</v>
      </c>
      <c r="B2864" t="s">
        <v>3754</v>
      </c>
      <c r="C2864">
        <v>1E-3</v>
      </c>
    </row>
    <row r="2865" spans="1:3" x14ac:dyDescent="0.25">
      <c r="A2865">
        <v>2864</v>
      </c>
      <c r="B2865" t="s">
        <v>3755</v>
      </c>
      <c r="C2865">
        <v>1E-3</v>
      </c>
    </row>
    <row r="2866" spans="1:3" x14ac:dyDescent="0.25">
      <c r="A2866">
        <v>2865</v>
      </c>
      <c r="B2866" t="s">
        <v>3756</v>
      </c>
      <c r="C2866">
        <v>1E-3</v>
      </c>
    </row>
    <row r="2867" spans="1:3" x14ac:dyDescent="0.25">
      <c r="A2867">
        <v>2866</v>
      </c>
      <c r="B2867" t="s">
        <v>3757</v>
      </c>
      <c r="C2867">
        <v>1E-3</v>
      </c>
    </row>
    <row r="2868" spans="1:3" x14ac:dyDescent="0.25">
      <c r="A2868">
        <v>2867</v>
      </c>
      <c r="B2868" t="s">
        <v>3758</v>
      </c>
      <c r="C2868">
        <v>1E-3</v>
      </c>
    </row>
    <row r="2869" spans="1:3" x14ac:dyDescent="0.25">
      <c r="A2869">
        <v>2868</v>
      </c>
      <c r="B2869" t="s">
        <v>3759</v>
      </c>
      <c r="C2869">
        <v>1E-3</v>
      </c>
    </row>
    <row r="2870" spans="1:3" x14ac:dyDescent="0.25">
      <c r="A2870">
        <v>2869</v>
      </c>
      <c r="B2870" t="s">
        <v>3760</v>
      </c>
      <c r="C2870">
        <v>1E-3</v>
      </c>
    </row>
    <row r="2871" spans="1:3" x14ac:dyDescent="0.25">
      <c r="A2871">
        <v>2870</v>
      </c>
      <c r="B2871" t="s">
        <v>3761</v>
      </c>
      <c r="C2871">
        <v>1E-3</v>
      </c>
    </row>
    <row r="2872" spans="1:3" x14ac:dyDescent="0.25">
      <c r="A2872">
        <v>2871</v>
      </c>
      <c r="B2872" t="s">
        <v>3762</v>
      </c>
      <c r="C2872">
        <v>1E-3</v>
      </c>
    </row>
    <row r="2873" spans="1:3" x14ac:dyDescent="0.25">
      <c r="A2873">
        <v>2872</v>
      </c>
      <c r="B2873" t="s">
        <v>3763</v>
      </c>
      <c r="C2873">
        <v>1E-3</v>
      </c>
    </row>
    <row r="2874" spans="1:3" x14ac:dyDescent="0.25">
      <c r="A2874">
        <v>2873</v>
      </c>
      <c r="B2874" t="s">
        <v>3764</v>
      </c>
      <c r="C2874">
        <v>1E-3</v>
      </c>
    </row>
    <row r="2875" spans="1:3" x14ac:dyDescent="0.25">
      <c r="A2875">
        <v>2874</v>
      </c>
      <c r="B2875" t="s">
        <v>3765</v>
      </c>
      <c r="C2875">
        <v>1E-3</v>
      </c>
    </row>
    <row r="2876" spans="1:3" x14ac:dyDescent="0.25">
      <c r="A2876">
        <v>2875</v>
      </c>
      <c r="B2876" t="s">
        <v>3766</v>
      </c>
      <c r="C2876">
        <v>1E-3</v>
      </c>
    </row>
    <row r="2877" spans="1:3" x14ac:dyDescent="0.25">
      <c r="B2877" t="s">
        <v>3767</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1" t="s">
        <v>122</v>
      </c>
    </row>
    <row r="5" spans="1:19" x14ac:dyDescent="0.25">
      <c r="B5" t="s">
        <v>161</v>
      </c>
      <c r="D5" t="s">
        <v>164</v>
      </c>
      <c r="K5" t="s">
        <v>162</v>
      </c>
      <c r="P5" t="s">
        <v>163</v>
      </c>
    </row>
    <row r="7" spans="1:19" x14ac:dyDescent="0.25">
      <c r="C7" t="s">
        <v>145</v>
      </c>
      <c r="D7" t="s">
        <v>4259</v>
      </c>
      <c r="E7" t="s">
        <v>143</v>
      </c>
      <c r="F7" t="s">
        <v>157</v>
      </c>
      <c r="G7" t="s">
        <v>158</v>
      </c>
      <c r="H7" t="s">
        <v>142</v>
      </c>
      <c r="I7" s="69" t="s">
        <v>147</v>
      </c>
      <c r="L7" t="s">
        <v>148</v>
      </c>
      <c r="M7" t="s">
        <v>149</v>
      </c>
      <c r="N7" t="s">
        <v>150</v>
      </c>
      <c r="O7" t="s">
        <v>147</v>
      </c>
      <c r="Q7" t="s">
        <v>148</v>
      </c>
      <c r="R7" t="s">
        <v>147</v>
      </c>
      <c r="S7" t="s">
        <v>149</v>
      </c>
    </row>
    <row r="8" spans="1:19" x14ac:dyDescent="0.25">
      <c r="B8" t="s">
        <v>152</v>
      </c>
      <c r="C8">
        <v>3</v>
      </c>
      <c r="D8">
        <v>3</v>
      </c>
      <c r="E8" t="s">
        <v>144</v>
      </c>
      <c r="F8">
        <v>2004</v>
      </c>
      <c r="G8" t="s">
        <v>159</v>
      </c>
      <c r="H8">
        <v>0.33400000000000002</v>
      </c>
      <c r="I8">
        <v>5.8000000000000003E-2</v>
      </c>
      <c r="L8" s="67">
        <f>(1+H8)^(1/D8)-1</f>
        <v>0.10082582613601465</v>
      </c>
      <c r="M8">
        <f t="shared" ref="M8:M55" si="0">H8/I8</f>
        <v>5.7586206896551726</v>
      </c>
      <c r="N8">
        <f t="shared" ref="N8:N55" si="1">L8*100</f>
        <v>10.082582613601465</v>
      </c>
      <c r="O8">
        <f t="shared" ref="O8:O55" si="2">N8/M8</f>
        <v>1.7508676394876794</v>
      </c>
      <c r="Q8" s="70">
        <f t="shared" ref="Q8:Q55" si="3">N8</f>
        <v>10.082582613601465</v>
      </c>
      <c r="R8" s="70">
        <f t="shared" ref="R8:R55" si="4">IF(O8&gt;0,O8,-O8)</f>
        <v>1.7508676394876794</v>
      </c>
      <c r="S8" s="70">
        <f t="shared" ref="S8:S55" si="5">Q8/R8</f>
        <v>5.7586206896551726</v>
      </c>
    </row>
    <row r="9" spans="1:19" x14ac:dyDescent="0.25">
      <c r="B9" t="s">
        <v>153</v>
      </c>
      <c r="C9">
        <v>5</v>
      </c>
      <c r="D9">
        <v>5</v>
      </c>
      <c r="E9" t="s">
        <v>144</v>
      </c>
      <c r="F9">
        <v>2004</v>
      </c>
      <c r="G9" t="s">
        <v>159</v>
      </c>
      <c r="H9">
        <v>0.56899999999999995</v>
      </c>
      <c r="I9">
        <v>2.1000000000000001E-2</v>
      </c>
      <c r="L9" s="67">
        <f t="shared" ref="L9:L55" si="6">(1+H9)^(1/D9)-1</f>
        <v>9.4270241253097353E-2</v>
      </c>
      <c r="M9">
        <f t="shared" si="0"/>
        <v>27.095238095238091</v>
      </c>
      <c r="N9">
        <f t="shared" si="1"/>
        <v>9.4270241253097353</v>
      </c>
      <c r="O9">
        <f t="shared" si="2"/>
        <v>0.34792180427329433</v>
      </c>
      <c r="Q9" s="70">
        <f t="shared" si="3"/>
        <v>9.4270241253097353</v>
      </c>
      <c r="R9" s="70">
        <f t="shared" si="4"/>
        <v>0.34792180427329433</v>
      </c>
      <c r="S9" s="70">
        <f t="shared" si="5"/>
        <v>27.095238095238091</v>
      </c>
    </row>
    <row r="10" spans="1:19" x14ac:dyDescent="0.25">
      <c r="B10" t="s">
        <v>154</v>
      </c>
      <c r="C10" s="68" t="s">
        <v>156</v>
      </c>
      <c r="D10">
        <v>7</v>
      </c>
      <c r="E10" t="s">
        <v>144</v>
      </c>
      <c r="F10">
        <v>2004</v>
      </c>
      <c r="G10" t="s">
        <v>159</v>
      </c>
      <c r="H10">
        <v>1.0569999999999999</v>
      </c>
      <c r="I10">
        <v>8.7999999999999995E-2</v>
      </c>
      <c r="L10" s="67">
        <f t="shared" si="6"/>
        <v>0.10853077874552719</v>
      </c>
      <c r="M10">
        <f t="shared" si="0"/>
        <v>12.011363636363637</v>
      </c>
      <c r="N10">
        <f t="shared" si="1"/>
        <v>10.853077874552719</v>
      </c>
      <c r="O10">
        <f t="shared" si="2"/>
        <v>0.90356750516616768</v>
      </c>
      <c r="Q10" s="70">
        <f t="shared" si="3"/>
        <v>10.853077874552719</v>
      </c>
      <c r="R10" s="70">
        <f t="shared" si="4"/>
        <v>0.90356750516616768</v>
      </c>
      <c r="S10" s="70">
        <f t="shared" si="5"/>
        <v>12.011363636363637</v>
      </c>
    </row>
    <row r="11" spans="1:19" x14ac:dyDescent="0.25">
      <c r="B11" t="s">
        <v>155</v>
      </c>
      <c r="C11" s="68" t="s">
        <v>156</v>
      </c>
      <c r="D11">
        <v>9</v>
      </c>
      <c r="E11" t="s">
        <v>144</v>
      </c>
      <c r="F11">
        <v>2004</v>
      </c>
      <c r="G11" t="s">
        <v>159</v>
      </c>
      <c r="H11">
        <v>1.252</v>
      </c>
      <c r="I11">
        <v>0.28199999999999997</v>
      </c>
      <c r="L11" s="67">
        <f t="shared" si="6"/>
        <v>9.4395415604737742E-2</v>
      </c>
      <c r="M11">
        <f t="shared" si="0"/>
        <v>4.4397163120567384</v>
      </c>
      <c r="N11">
        <f t="shared" si="1"/>
        <v>9.4395415604737742</v>
      </c>
      <c r="O11">
        <f t="shared" si="2"/>
        <v>2.1261587220875429</v>
      </c>
      <c r="Q11" s="70">
        <f t="shared" si="3"/>
        <v>9.4395415604737742</v>
      </c>
      <c r="R11" s="70">
        <f t="shared" si="4"/>
        <v>2.1261587220875429</v>
      </c>
      <c r="S11" s="70">
        <f t="shared" si="5"/>
        <v>4.4397163120567384</v>
      </c>
    </row>
    <row r="12" spans="1:19" x14ac:dyDescent="0.25">
      <c r="B12" t="s">
        <v>152</v>
      </c>
      <c r="C12">
        <v>3</v>
      </c>
      <c r="D12">
        <v>3</v>
      </c>
      <c r="E12" t="s">
        <v>144</v>
      </c>
      <c r="F12">
        <v>2006</v>
      </c>
      <c r="G12" t="s">
        <v>159</v>
      </c>
      <c r="H12">
        <v>0.33300000000000002</v>
      </c>
      <c r="I12">
        <v>4.2000000000000003E-2</v>
      </c>
      <c r="L12" s="67">
        <f t="shared" si="6"/>
        <v>0.10055068845243875</v>
      </c>
      <c r="M12">
        <f t="shared" si="0"/>
        <v>7.9285714285714288</v>
      </c>
      <c r="N12">
        <f t="shared" si="1"/>
        <v>10.055068845243875</v>
      </c>
      <c r="O12">
        <f t="shared" si="2"/>
        <v>1.2682068813821104</v>
      </c>
      <c r="Q12" s="70">
        <f t="shared" si="3"/>
        <v>10.055068845243875</v>
      </c>
      <c r="R12" s="70">
        <f t="shared" si="4"/>
        <v>1.2682068813821104</v>
      </c>
      <c r="S12" s="70">
        <f t="shared" si="5"/>
        <v>7.9285714285714288</v>
      </c>
    </row>
    <row r="13" spans="1:19" x14ac:dyDescent="0.25">
      <c r="B13" t="s">
        <v>153</v>
      </c>
      <c r="C13">
        <v>5</v>
      </c>
      <c r="D13">
        <v>5</v>
      </c>
      <c r="E13" t="s">
        <v>144</v>
      </c>
      <c r="F13">
        <v>2006</v>
      </c>
      <c r="G13" t="s">
        <v>159</v>
      </c>
      <c r="H13">
        <v>0.56000000000000005</v>
      </c>
      <c r="I13">
        <v>1.4E-2</v>
      </c>
      <c r="L13" s="67">
        <f t="shared" si="6"/>
        <v>9.3011973943858628E-2</v>
      </c>
      <c r="M13">
        <f t="shared" si="0"/>
        <v>40</v>
      </c>
      <c r="N13">
        <f t="shared" si="1"/>
        <v>9.3011973943858628</v>
      </c>
      <c r="O13">
        <f t="shared" si="2"/>
        <v>0.23252993485964657</v>
      </c>
      <c r="Q13" s="70">
        <f t="shared" si="3"/>
        <v>9.3011973943858628</v>
      </c>
      <c r="R13" s="70">
        <f t="shared" si="4"/>
        <v>0.23252993485964657</v>
      </c>
      <c r="S13" s="70">
        <f t="shared" si="5"/>
        <v>40</v>
      </c>
    </row>
    <row r="14" spans="1:19" x14ac:dyDescent="0.25">
      <c r="B14" t="s">
        <v>154</v>
      </c>
      <c r="C14" s="68" t="s">
        <v>156</v>
      </c>
      <c r="D14">
        <v>7</v>
      </c>
      <c r="E14" t="s">
        <v>144</v>
      </c>
      <c r="F14">
        <v>2006</v>
      </c>
      <c r="G14" t="s">
        <v>159</v>
      </c>
      <c r="H14">
        <v>0.90600000000000003</v>
      </c>
      <c r="I14">
        <v>4.5999999999999999E-2</v>
      </c>
      <c r="L14" s="67">
        <f t="shared" si="6"/>
        <v>9.6522522827120927E-2</v>
      </c>
      <c r="M14">
        <f t="shared" si="0"/>
        <v>19.695652173913043</v>
      </c>
      <c r="N14">
        <f t="shared" si="1"/>
        <v>9.6522522827120927</v>
      </c>
      <c r="O14">
        <f t="shared" si="2"/>
        <v>0.49007020419951025</v>
      </c>
      <c r="Q14" s="70">
        <f t="shared" si="3"/>
        <v>9.6522522827120927</v>
      </c>
      <c r="R14" s="70">
        <f t="shared" si="4"/>
        <v>0.49007020419951025</v>
      </c>
      <c r="S14" s="70">
        <f t="shared" si="5"/>
        <v>19.695652173913043</v>
      </c>
    </row>
    <row r="15" spans="1:19" x14ac:dyDescent="0.25">
      <c r="B15" t="s">
        <v>155</v>
      </c>
      <c r="C15" s="68" t="s">
        <v>156</v>
      </c>
      <c r="D15">
        <v>9</v>
      </c>
      <c r="E15" t="s">
        <v>144</v>
      </c>
      <c r="F15">
        <v>2006</v>
      </c>
      <c r="G15" t="s">
        <v>159</v>
      </c>
      <c r="H15">
        <v>1.002</v>
      </c>
      <c r="I15">
        <v>8.5999999999999993E-2</v>
      </c>
      <c r="L15" s="67">
        <f t="shared" si="6"/>
        <v>8.0179692227235311E-2</v>
      </c>
      <c r="M15">
        <f t="shared" si="0"/>
        <v>11.651162790697676</v>
      </c>
      <c r="N15">
        <f t="shared" si="1"/>
        <v>8.0179692227235311</v>
      </c>
      <c r="O15">
        <f t="shared" si="2"/>
        <v>0.68816901512397566</v>
      </c>
      <c r="Q15" s="70">
        <f t="shared" si="3"/>
        <v>8.0179692227235311</v>
      </c>
      <c r="R15" s="70">
        <f t="shared" si="4"/>
        <v>0.68816901512397566</v>
      </c>
      <c r="S15" s="70">
        <f t="shared" si="5"/>
        <v>11.651162790697676</v>
      </c>
    </row>
    <row r="16" spans="1:19" x14ac:dyDescent="0.25">
      <c r="B16" t="s">
        <v>152</v>
      </c>
      <c r="C16">
        <v>3</v>
      </c>
      <c r="D16">
        <v>3</v>
      </c>
      <c r="E16" t="s">
        <v>144</v>
      </c>
      <c r="F16">
        <v>2008</v>
      </c>
      <c r="G16" t="s">
        <v>159</v>
      </c>
      <c r="H16">
        <v>0.19400000000000001</v>
      </c>
      <c r="I16">
        <v>3.2000000000000001E-2</v>
      </c>
      <c r="L16" s="67">
        <f t="shared" si="6"/>
        <v>6.0884511510989503E-2</v>
      </c>
      <c r="M16">
        <f t="shared" si="0"/>
        <v>6.0625</v>
      </c>
      <c r="N16">
        <f t="shared" si="1"/>
        <v>6.0884511510989503</v>
      </c>
      <c r="O16">
        <f t="shared" si="2"/>
        <v>1.0042806022431259</v>
      </c>
      <c r="Q16" s="70">
        <f t="shared" si="3"/>
        <v>6.0884511510989503</v>
      </c>
      <c r="R16" s="70">
        <f t="shared" si="4"/>
        <v>1.0042806022431259</v>
      </c>
      <c r="S16" s="70">
        <f t="shared" si="5"/>
        <v>6.0625</v>
      </c>
    </row>
    <row r="17" spans="2:19" x14ac:dyDescent="0.25">
      <c r="B17" t="s">
        <v>153</v>
      </c>
      <c r="C17">
        <v>5</v>
      </c>
      <c r="D17">
        <v>5</v>
      </c>
      <c r="E17" t="s">
        <v>144</v>
      </c>
      <c r="F17">
        <v>2008</v>
      </c>
      <c r="G17" t="s">
        <v>159</v>
      </c>
      <c r="H17">
        <v>0.52800000000000002</v>
      </c>
      <c r="I17">
        <v>0.01</v>
      </c>
      <c r="L17" s="67">
        <f t="shared" si="6"/>
        <v>8.8490569773641781E-2</v>
      </c>
      <c r="M17">
        <f t="shared" si="0"/>
        <v>52.800000000000004</v>
      </c>
      <c r="N17">
        <f t="shared" si="1"/>
        <v>8.8490569773641781</v>
      </c>
      <c r="O17">
        <f t="shared" si="2"/>
        <v>0.16759577608644274</v>
      </c>
      <c r="Q17" s="70">
        <f t="shared" si="3"/>
        <v>8.8490569773641781</v>
      </c>
      <c r="R17" s="70">
        <f t="shared" si="4"/>
        <v>0.16759577608644274</v>
      </c>
      <c r="S17" s="70">
        <f t="shared" si="5"/>
        <v>52.800000000000004</v>
      </c>
    </row>
    <row r="18" spans="2:19" x14ac:dyDescent="0.25">
      <c r="B18" t="s">
        <v>154</v>
      </c>
      <c r="C18" s="68" t="s">
        <v>156</v>
      </c>
      <c r="D18">
        <v>7</v>
      </c>
      <c r="E18" t="s">
        <v>144</v>
      </c>
      <c r="F18">
        <v>2008</v>
      </c>
      <c r="G18" t="s">
        <v>159</v>
      </c>
      <c r="H18">
        <v>0.86799999999999999</v>
      </c>
      <c r="I18">
        <v>3.1E-2</v>
      </c>
      <c r="L18" s="67">
        <f t="shared" si="6"/>
        <v>9.3372444707743529E-2</v>
      </c>
      <c r="M18">
        <f t="shared" si="0"/>
        <v>28</v>
      </c>
      <c r="N18">
        <f t="shared" si="1"/>
        <v>9.3372444707743529</v>
      </c>
      <c r="O18">
        <f t="shared" si="2"/>
        <v>0.33347301681336977</v>
      </c>
      <c r="Q18" s="70">
        <f t="shared" si="3"/>
        <v>9.3372444707743529</v>
      </c>
      <c r="R18" s="70">
        <f t="shared" si="4"/>
        <v>0.33347301681336977</v>
      </c>
      <c r="S18" s="70">
        <f t="shared" si="5"/>
        <v>27.999999999999996</v>
      </c>
    </row>
    <row r="19" spans="2:19" x14ac:dyDescent="0.25">
      <c r="B19" t="s">
        <v>155</v>
      </c>
      <c r="C19" s="68" t="s">
        <v>156</v>
      </c>
      <c r="D19">
        <v>9</v>
      </c>
      <c r="E19" t="s">
        <v>144</v>
      </c>
      <c r="F19">
        <v>2008</v>
      </c>
      <c r="G19" t="s">
        <v>159</v>
      </c>
      <c r="H19">
        <v>0.96099999999999997</v>
      </c>
      <c r="I19">
        <v>4.3999999999999997E-2</v>
      </c>
      <c r="L19" s="67">
        <f t="shared" si="6"/>
        <v>7.7699075768273174E-2</v>
      </c>
      <c r="M19">
        <f t="shared" si="0"/>
        <v>21.84090909090909</v>
      </c>
      <c r="N19">
        <f t="shared" si="1"/>
        <v>7.7699075768273174</v>
      </c>
      <c r="O19">
        <f t="shared" si="2"/>
        <v>0.35575019082247866</v>
      </c>
      <c r="Q19" s="70">
        <f t="shared" si="3"/>
        <v>7.7699075768273174</v>
      </c>
      <c r="R19" s="70">
        <f t="shared" si="4"/>
        <v>0.35575019082247866</v>
      </c>
      <c r="S19" s="70">
        <f t="shared" si="5"/>
        <v>21.84090909090909</v>
      </c>
    </row>
    <row r="20" spans="2:19" x14ac:dyDescent="0.25">
      <c r="B20" t="s">
        <v>152</v>
      </c>
      <c r="C20">
        <v>3</v>
      </c>
      <c r="D20">
        <v>3</v>
      </c>
      <c r="E20" t="s">
        <v>146</v>
      </c>
      <c r="F20">
        <v>2004</v>
      </c>
      <c r="G20" t="s">
        <v>159</v>
      </c>
      <c r="H20">
        <v>0.157</v>
      </c>
      <c r="I20">
        <v>5.6000000000000001E-2</v>
      </c>
      <c r="L20" s="67">
        <f t="shared" si="6"/>
        <v>4.9811001507905184E-2</v>
      </c>
      <c r="M20">
        <f t="shared" si="0"/>
        <v>2.8035714285714284</v>
      </c>
      <c r="N20">
        <f t="shared" si="1"/>
        <v>4.9811001507905184</v>
      </c>
      <c r="O20">
        <f t="shared" si="2"/>
        <v>1.7766981429571278</v>
      </c>
      <c r="Q20" s="70">
        <f t="shared" si="3"/>
        <v>4.9811001507905184</v>
      </c>
      <c r="R20" s="70">
        <f t="shared" si="4"/>
        <v>1.7766981429571278</v>
      </c>
      <c r="S20" s="70">
        <f t="shared" si="5"/>
        <v>2.8035714285714284</v>
      </c>
    </row>
    <row r="21" spans="2:19" x14ac:dyDescent="0.25">
      <c r="B21" t="s">
        <v>153</v>
      </c>
      <c r="C21">
        <v>5</v>
      </c>
      <c r="D21">
        <v>5</v>
      </c>
      <c r="E21" t="s">
        <v>146</v>
      </c>
      <c r="F21">
        <v>2004</v>
      </c>
      <c r="G21" t="s">
        <v>159</v>
      </c>
      <c r="H21">
        <v>0.49199999999999999</v>
      </c>
      <c r="I21">
        <v>0.02</v>
      </c>
      <c r="L21" s="67">
        <f t="shared" si="6"/>
        <v>8.3312525606173082E-2</v>
      </c>
      <c r="M21">
        <f t="shared" si="0"/>
        <v>24.599999999999998</v>
      </c>
      <c r="N21">
        <f t="shared" si="1"/>
        <v>8.3312525606173082</v>
      </c>
      <c r="O21">
        <f t="shared" si="2"/>
        <v>0.3386688032771264</v>
      </c>
      <c r="Q21" s="70">
        <f t="shared" si="3"/>
        <v>8.3312525606173082</v>
      </c>
      <c r="R21" s="70">
        <f t="shared" si="4"/>
        <v>0.3386688032771264</v>
      </c>
      <c r="S21" s="70">
        <f t="shared" si="5"/>
        <v>24.599999999999998</v>
      </c>
    </row>
    <row r="22" spans="2:19" x14ac:dyDescent="0.25">
      <c r="B22" t="s">
        <v>154</v>
      </c>
      <c r="C22" s="68" t="s">
        <v>156</v>
      </c>
      <c r="D22">
        <v>7</v>
      </c>
      <c r="E22" t="s">
        <v>146</v>
      </c>
      <c r="F22">
        <v>2004</v>
      </c>
      <c r="G22" t="s">
        <v>159</v>
      </c>
      <c r="H22">
        <v>1.0049999999999999</v>
      </c>
      <c r="I22">
        <v>9.6000000000000002E-2</v>
      </c>
      <c r="L22" s="67">
        <f t="shared" si="6"/>
        <v>0.10448340952671287</v>
      </c>
      <c r="M22">
        <f t="shared" si="0"/>
        <v>10.468749999999998</v>
      </c>
      <c r="N22">
        <f t="shared" si="1"/>
        <v>10.448340952671288</v>
      </c>
      <c r="O22">
        <f t="shared" si="2"/>
        <v>0.99805047906113808</v>
      </c>
      <c r="Q22" s="70">
        <f t="shared" si="3"/>
        <v>10.448340952671288</v>
      </c>
      <c r="R22" s="70">
        <f t="shared" si="4"/>
        <v>0.99805047906113808</v>
      </c>
      <c r="S22" s="70">
        <f t="shared" si="5"/>
        <v>10.468749999999998</v>
      </c>
    </row>
    <row r="23" spans="2:19" x14ac:dyDescent="0.25">
      <c r="B23" t="s">
        <v>155</v>
      </c>
      <c r="C23" s="68" t="s">
        <v>156</v>
      </c>
      <c r="D23">
        <v>9</v>
      </c>
      <c r="E23" t="s">
        <v>146</v>
      </c>
      <c r="F23">
        <v>2004</v>
      </c>
      <c r="G23" t="s">
        <v>159</v>
      </c>
      <c r="H23">
        <v>0.95</v>
      </c>
      <c r="I23">
        <v>0.69899999999999995</v>
      </c>
      <c r="L23" s="67">
        <f t="shared" si="6"/>
        <v>7.7025703391261358E-2</v>
      </c>
      <c r="M23">
        <f t="shared" si="0"/>
        <v>1.3590844062947067</v>
      </c>
      <c r="N23">
        <f t="shared" si="1"/>
        <v>7.7025703391261358</v>
      </c>
      <c r="O23">
        <f t="shared" si="2"/>
        <v>5.6674701758412303</v>
      </c>
      <c r="Q23" s="70">
        <f t="shared" si="3"/>
        <v>7.7025703391261358</v>
      </c>
      <c r="R23" s="70">
        <f t="shared" si="4"/>
        <v>5.6674701758412303</v>
      </c>
      <c r="S23" s="70">
        <f t="shared" si="5"/>
        <v>1.3590844062947067</v>
      </c>
    </row>
    <row r="24" spans="2:19" x14ac:dyDescent="0.25">
      <c r="B24" t="s">
        <v>152</v>
      </c>
      <c r="C24">
        <v>3</v>
      </c>
      <c r="D24">
        <v>3</v>
      </c>
      <c r="E24" t="s">
        <v>146</v>
      </c>
      <c r="F24">
        <v>2006</v>
      </c>
      <c r="G24" t="s">
        <v>159</v>
      </c>
      <c r="H24">
        <v>0.187</v>
      </c>
      <c r="I24">
        <v>4.2000000000000003E-2</v>
      </c>
      <c r="L24" s="67">
        <f t="shared" si="6"/>
        <v>5.8807249810217455E-2</v>
      </c>
      <c r="M24">
        <f t="shared" si="0"/>
        <v>4.4523809523809517</v>
      </c>
      <c r="N24">
        <f t="shared" si="1"/>
        <v>5.8807249810217455</v>
      </c>
      <c r="O24">
        <f t="shared" si="2"/>
        <v>1.3208045411920499</v>
      </c>
      <c r="Q24" s="70">
        <f t="shared" si="3"/>
        <v>5.8807249810217455</v>
      </c>
      <c r="R24" s="70">
        <f t="shared" si="4"/>
        <v>1.3208045411920499</v>
      </c>
      <c r="S24" s="70">
        <f t="shared" si="5"/>
        <v>4.4523809523809517</v>
      </c>
    </row>
    <row r="25" spans="2:19" x14ac:dyDescent="0.25">
      <c r="B25" t="s">
        <v>153</v>
      </c>
      <c r="C25">
        <v>5</v>
      </c>
      <c r="D25">
        <v>5</v>
      </c>
      <c r="E25" t="s">
        <v>146</v>
      </c>
      <c r="F25">
        <v>2006</v>
      </c>
      <c r="G25" t="s">
        <v>159</v>
      </c>
      <c r="H25">
        <v>0.43099999999999999</v>
      </c>
      <c r="I25">
        <v>1.4999999999999999E-2</v>
      </c>
      <c r="L25" s="67">
        <f t="shared" si="6"/>
        <v>7.4305815657685015E-2</v>
      </c>
      <c r="M25">
        <f t="shared" si="0"/>
        <v>28.733333333333334</v>
      </c>
      <c r="N25">
        <f t="shared" si="1"/>
        <v>7.4305815657685015</v>
      </c>
      <c r="O25">
        <f t="shared" si="2"/>
        <v>0.25860492688289449</v>
      </c>
      <c r="Q25" s="70">
        <f t="shared" si="3"/>
        <v>7.4305815657685015</v>
      </c>
      <c r="R25" s="70">
        <f t="shared" si="4"/>
        <v>0.25860492688289449</v>
      </c>
      <c r="S25" s="70">
        <f t="shared" si="5"/>
        <v>28.733333333333331</v>
      </c>
    </row>
    <row r="26" spans="2:19" x14ac:dyDescent="0.25">
      <c r="B26" t="s">
        <v>154</v>
      </c>
      <c r="C26" s="68" t="s">
        <v>156</v>
      </c>
      <c r="D26">
        <v>7</v>
      </c>
      <c r="E26" t="s">
        <v>146</v>
      </c>
      <c r="F26">
        <v>2006</v>
      </c>
      <c r="G26" t="s">
        <v>159</v>
      </c>
      <c r="H26">
        <v>0.68</v>
      </c>
      <c r="I26">
        <v>5.0999999999999997E-2</v>
      </c>
      <c r="L26" s="67">
        <f t="shared" si="6"/>
        <v>7.6928921298799136E-2</v>
      </c>
      <c r="M26">
        <f t="shared" si="0"/>
        <v>13.333333333333336</v>
      </c>
      <c r="N26">
        <f t="shared" si="1"/>
        <v>7.6928921298799136</v>
      </c>
      <c r="O26">
        <f t="shared" si="2"/>
        <v>0.57696690974099341</v>
      </c>
      <c r="Q26" s="70">
        <f t="shared" si="3"/>
        <v>7.6928921298799136</v>
      </c>
      <c r="R26" s="70">
        <f t="shared" si="4"/>
        <v>0.57696690974099341</v>
      </c>
      <c r="S26" s="70">
        <f t="shared" si="5"/>
        <v>13.333333333333336</v>
      </c>
    </row>
    <row r="27" spans="2:19" x14ac:dyDescent="0.25">
      <c r="B27" t="s">
        <v>155</v>
      </c>
      <c r="C27" s="68" t="s">
        <v>156</v>
      </c>
      <c r="D27">
        <v>9</v>
      </c>
      <c r="E27" t="s">
        <v>146</v>
      </c>
      <c r="F27">
        <v>2006</v>
      </c>
      <c r="G27" t="s">
        <v>159</v>
      </c>
      <c r="H27">
        <v>0.94299999999999995</v>
      </c>
      <c r="I27">
        <v>0.14099999999999999</v>
      </c>
      <c r="L27" s="67">
        <f t="shared" si="6"/>
        <v>7.6595433562077098E-2</v>
      </c>
      <c r="M27">
        <f t="shared" si="0"/>
        <v>6.6879432624113475</v>
      </c>
      <c r="N27">
        <f t="shared" si="1"/>
        <v>7.6595433562077098</v>
      </c>
      <c r="O27">
        <f t="shared" si="2"/>
        <v>1.1452763660925631</v>
      </c>
      <c r="Q27" s="70">
        <f t="shared" si="3"/>
        <v>7.6595433562077098</v>
      </c>
      <c r="R27" s="70">
        <f t="shared" si="4"/>
        <v>1.1452763660925631</v>
      </c>
      <c r="S27" s="70">
        <f t="shared" si="5"/>
        <v>6.6879432624113475</v>
      </c>
    </row>
    <row r="28" spans="2:19" x14ac:dyDescent="0.25">
      <c r="B28" t="s">
        <v>152</v>
      </c>
      <c r="C28">
        <v>3</v>
      </c>
      <c r="D28">
        <v>3</v>
      </c>
      <c r="E28" t="s">
        <v>146</v>
      </c>
      <c r="F28">
        <v>2008</v>
      </c>
      <c r="G28" t="s">
        <v>159</v>
      </c>
      <c r="H28">
        <v>0.13500000000000001</v>
      </c>
      <c r="I28">
        <v>3.3000000000000002E-2</v>
      </c>
      <c r="L28" s="67">
        <f t="shared" si="6"/>
        <v>4.3114431330610214E-2</v>
      </c>
      <c r="M28">
        <f t="shared" si="0"/>
        <v>4.0909090909090908</v>
      </c>
      <c r="N28">
        <f t="shared" si="1"/>
        <v>4.3114431330610214</v>
      </c>
      <c r="O28">
        <f t="shared" si="2"/>
        <v>1.0539083214149163</v>
      </c>
      <c r="Q28" s="70">
        <f t="shared" si="3"/>
        <v>4.3114431330610214</v>
      </c>
      <c r="R28" s="70">
        <f t="shared" si="4"/>
        <v>1.0539083214149163</v>
      </c>
      <c r="S28" s="70">
        <f t="shared" si="5"/>
        <v>4.0909090909090908</v>
      </c>
    </row>
    <row r="29" spans="2:19" x14ac:dyDescent="0.25">
      <c r="B29" t="s">
        <v>153</v>
      </c>
      <c r="C29">
        <v>5</v>
      </c>
      <c r="D29">
        <v>5</v>
      </c>
      <c r="E29" t="s">
        <v>146</v>
      </c>
      <c r="F29">
        <v>2008</v>
      </c>
      <c r="G29" t="s">
        <v>159</v>
      </c>
      <c r="H29">
        <v>0.39200000000000002</v>
      </c>
      <c r="I29">
        <v>1.0999999999999999E-2</v>
      </c>
      <c r="L29" s="67">
        <f t="shared" si="6"/>
        <v>6.8385160164647019E-2</v>
      </c>
      <c r="M29">
        <f t="shared" si="0"/>
        <v>35.63636363636364</v>
      </c>
      <c r="N29">
        <f t="shared" si="1"/>
        <v>6.8385160164647019</v>
      </c>
      <c r="O29">
        <f t="shared" si="2"/>
        <v>0.19189713311508089</v>
      </c>
      <c r="Q29" s="70">
        <f t="shared" si="3"/>
        <v>6.8385160164647019</v>
      </c>
      <c r="R29" s="70">
        <f t="shared" si="4"/>
        <v>0.19189713311508089</v>
      </c>
      <c r="S29" s="70">
        <f t="shared" si="5"/>
        <v>35.63636363636364</v>
      </c>
    </row>
    <row r="30" spans="2:19" x14ac:dyDescent="0.25">
      <c r="B30" t="s">
        <v>154</v>
      </c>
      <c r="C30" s="68" t="s">
        <v>156</v>
      </c>
      <c r="D30">
        <v>7</v>
      </c>
      <c r="E30" t="s">
        <v>146</v>
      </c>
      <c r="F30">
        <v>2008</v>
      </c>
      <c r="G30" t="s">
        <v>159</v>
      </c>
      <c r="H30">
        <v>0.63700000000000001</v>
      </c>
      <c r="I30">
        <v>3.2000000000000001E-2</v>
      </c>
      <c r="L30" s="67">
        <f t="shared" si="6"/>
        <v>7.2947279110531893E-2</v>
      </c>
      <c r="M30">
        <f t="shared" si="0"/>
        <v>19.90625</v>
      </c>
      <c r="N30">
        <f t="shared" si="1"/>
        <v>7.2947279110531893</v>
      </c>
      <c r="O30">
        <f t="shared" si="2"/>
        <v>0.36645414937786824</v>
      </c>
      <c r="Q30" s="70">
        <f t="shared" si="3"/>
        <v>7.2947279110531893</v>
      </c>
      <c r="R30" s="70">
        <f t="shared" si="4"/>
        <v>0.36645414937786824</v>
      </c>
      <c r="S30" s="70">
        <f t="shared" si="5"/>
        <v>19.90625</v>
      </c>
    </row>
    <row r="31" spans="2:19" x14ac:dyDescent="0.25">
      <c r="B31" t="s">
        <v>155</v>
      </c>
      <c r="C31" s="68" t="s">
        <v>156</v>
      </c>
      <c r="D31">
        <v>9</v>
      </c>
      <c r="E31" t="s">
        <v>146</v>
      </c>
      <c r="F31">
        <v>2008</v>
      </c>
      <c r="G31" t="s">
        <v>159</v>
      </c>
      <c r="H31">
        <v>0.71599999999999997</v>
      </c>
      <c r="I31">
        <v>6.8000000000000005E-2</v>
      </c>
      <c r="L31" s="67">
        <f t="shared" si="6"/>
        <v>6.1836074743851999E-2</v>
      </c>
      <c r="M31">
        <f t="shared" si="0"/>
        <v>10.52941176470588</v>
      </c>
      <c r="N31">
        <f t="shared" si="1"/>
        <v>6.1836074743851999</v>
      </c>
      <c r="O31">
        <f t="shared" si="2"/>
        <v>0.58726998360082916</v>
      </c>
      <c r="Q31" s="70">
        <f t="shared" si="3"/>
        <v>6.1836074743851999</v>
      </c>
      <c r="R31" s="70">
        <f t="shared" si="4"/>
        <v>0.58726998360082916</v>
      </c>
      <c r="S31" s="70">
        <f t="shared" si="5"/>
        <v>10.52941176470588</v>
      </c>
    </row>
    <row r="32" spans="2:19" x14ac:dyDescent="0.25">
      <c r="B32" t="s">
        <v>152</v>
      </c>
      <c r="C32">
        <v>3</v>
      </c>
      <c r="D32">
        <v>3</v>
      </c>
      <c r="E32" t="s">
        <v>144</v>
      </c>
      <c r="F32">
        <v>2004</v>
      </c>
      <c r="G32" t="s">
        <v>160</v>
      </c>
      <c r="H32">
        <v>0.35</v>
      </c>
      <c r="I32">
        <v>6.6000000000000003E-2</v>
      </c>
      <c r="L32" s="67">
        <f t="shared" si="6"/>
        <v>0.10520944959211609</v>
      </c>
      <c r="M32">
        <f t="shared" si="0"/>
        <v>5.3030303030303028</v>
      </c>
      <c r="N32">
        <f t="shared" si="1"/>
        <v>10.520944959211608</v>
      </c>
      <c r="O32">
        <f t="shared" si="2"/>
        <v>1.9839496208799032</v>
      </c>
      <c r="Q32" s="70">
        <f t="shared" si="3"/>
        <v>10.520944959211608</v>
      </c>
      <c r="R32" s="70">
        <f t="shared" si="4"/>
        <v>1.9839496208799032</v>
      </c>
      <c r="S32" s="70">
        <f t="shared" si="5"/>
        <v>5.3030303030303028</v>
      </c>
    </row>
    <row r="33" spans="2:19" x14ac:dyDescent="0.25">
      <c r="B33" t="s">
        <v>153</v>
      </c>
      <c r="C33">
        <v>5</v>
      </c>
      <c r="D33">
        <v>5</v>
      </c>
      <c r="E33" t="s">
        <v>144</v>
      </c>
      <c r="F33">
        <v>2004</v>
      </c>
      <c r="G33" t="s">
        <v>160</v>
      </c>
      <c r="H33">
        <v>0.53</v>
      </c>
      <c r="I33">
        <v>2.4E-2</v>
      </c>
      <c r="L33" s="67">
        <f t="shared" si="6"/>
        <v>8.8775365880074064E-2</v>
      </c>
      <c r="M33">
        <f t="shared" si="0"/>
        <v>22.083333333333336</v>
      </c>
      <c r="N33">
        <f t="shared" si="1"/>
        <v>8.8775365880074055</v>
      </c>
      <c r="O33">
        <f t="shared" si="2"/>
        <v>0.40200165681542965</v>
      </c>
      <c r="Q33" s="70">
        <f t="shared" si="3"/>
        <v>8.8775365880074055</v>
      </c>
      <c r="R33" s="70">
        <f t="shared" si="4"/>
        <v>0.40200165681542965</v>
      </c>
      <c r="S33" s="70">
        <f t="shared" si="5"/>
        <v>22.083333333333336</v>
      </c>
    </row>
    <row r="34" spans="2:19" x14ac:dyDescent="0.25">
      <c r="B34" t="s">
        <v>154</v>
      </c>
      <c r="C34" s="68" t="s">
        <v>156</v>
      </c>
      <c r="D34">
        <v>7</v>
      </c>
      <c r="E34" t="s">
        <v>144</v>
      </c>
      <c r="F34">
        <v>2004</v>
      </c>
      <c r="G34" t="s">
        <v>160</v>
      </c>
      <c r="H34">
        <v>0.97</v>
      </c>
      <c r="I34">
        <v>9.1999999999999998E-2</v>
      </c>
      <c r="L34" s="67">
        <f t="shared" si="6"/>
        <v>0.10170825541570716</v>
      </c>
      <c r="M34">
        <f t="shared" si="0"/>
        <v>10.543478260869565</v>
      </c>
      <c r="N34">
        <f t="shared" si="1"/>
        <v>10.170825541570716</v>
      </c>
      <c r="O34">
        <f t="shared" si="2"/>
        <v>0.96465561837577929</v>
      </c>
      <c r="Q34" s="70">
        <f t="shared" si="3"/>
        <v>10.170825541570716</v>
      </c>
      <c r="R34" s="70">
        <f t="shared" si="4"/>
        <v>0.96465561837577929</v>
      </c>
      <c r="S34" s="70">
        <f t="shared" si="5"/>
        <v>10.543478260869565</v>
      </c>
    </row>
    <row r="35" spans="2:19" x14ac:dyDescent="0.25">
      <c r="B35" t="s">
        <v>155</v>
      </c>
      <c r="C35" s="68" t="s">
        <v>156</v>
      </c>
      <c r="D35">
        <v>9</v>
      </c>
      <c r="E35" t="s">
        <v>144</v>
      </c>
      <c r="F35">
        <v>2004</v>
      </c>
      <c r="G35" t="s">
        <v>160</v>
      </c>
      <c r="H35">
        <v>1.1479999999999999</v>
      </c>
      <c r="I35">
        <v>0.28599999999999998</v>
      </c>
      <c r="L35" s="67">
        <f t="shared" si="6"/>
        <v>8.866108106197057E-2</v>
      </c>
      <c r="M35">
        <f t="shared" si="0"/>
        <v>4.0139860139860142</v>
      </c>
      <c r="N35">
        <f t="shared" si="1"/>
        <v>8.866108106197057</v>
      </c>
      <c r="O35">
        <f t="shared" si="2"/>
        <v>2.2088039358644234</v>
      </c>
      <c r="Q35" s="70">
        <f t="shared" si="3"/>
        <v>8.866108106197057</v>
      </c>
      <c r="R35" s="70">
        <f t="shared" si="4"/>
        <v>2.2088039358644234</v>
      </c>
      <c r="S35" s="70">
        <f t="shared" si="5"/>
        <v>4.0139860139860142</v>
      </c>
    </row>
    <row r="36" spans="2:19" x14ac:dyDescent="0.25">
      <c r="B36" t="s">
        <v>152</v>
      </c>
      <c r="C36">
        <v>3</v>
      </c>
      <c r="D36">
        <v>3</v>
      </c>
      <c r="E36" t="s">
        <v>144</v>
      </c>
      <c r="F36">
        <v>2006</v>
      </c>
      <c r="G36" t="s">
        <v>160</v>
      </c>
      <c r="H36">
        <v>0.34200000000000003</v>
      </c>
      <c r="I36">
        <v>4.5999999999999999E-2</v>
      </c>
      <c r="L36" s="67">
        <f t="shared" si="6"/>
        <v>0.10302199320664296</v>
      </c>
      <c r="M36">
        <f t="shared" si="0"/>
        <v>7.4347826086956532</v>
      </c>
      <c r="N36">
        <f t="shared" si="1"/>
        <v>10.302199320664297</v>
      </c>
      <c r="O36">
        <f t="shared" si="2"/>
        <v>1.3856759320191743</v>
      </c>
      <c r="Q36" s="70">
        <f t="shared" si="3"/>
        <v>10.302199320664297</v>
      </c>
      <c r="R36" s="70">
        <f t="shared" si="4"/>
        <v>1.3856759320191743</v>
      </c>
      <c r="S36" s="70">
        <f t="shared" si="5"/>
        <v>7.4347826086956532</v>
      </c>
    </row>
    <row r="37" spans="2:19" x14ac:dyDescent="0.25">
      <c r="B37" t="s">
        <v>153</v>
      </c>
      <c r="C37">
        <v>5</v>
      </c>
      <c r="D37">
        <v>5</v>
      </c>
      <c r="E37" t="s">
        <v>144</v>
      </c>
      <c r="F37">
        <v>2006</v>
      </c>
      <c r="G37" t="s">
        <v>160</v>
      </c>
      <c r="H37">
        <v>0.52400000000000002</v>
      </c>
      <c r="I37">
        <v>1.4999999999999999E-2</v>
      </c>
      <c r="L37" s="67">
        <f t="shared" si="6"/>
        <v>8.7920081740137324E-2</v>
      </c>
      <c r="M37">
        <f t="shared" si="0"/>
        <v>34.933333333333337</v>
      </c>
      <c r="N37">
        <f t="shared" si="1"/>
        <v>8.7920081740137324</v>
      </c>
      <c r="O37">
        <f t="shared" si="2"/>
        <v>0.25167962330191979</v>
      </c>
      <c r="Q37" s="70">
        <f t="shared" si="3"/>
        <v>8.7920081740137324</v>
      </c>
      <c r="R37" s="70">
        <f t="shared" si="4"/>
        <v>0.25167962330191979</v>
      </c>
      <c r="S37" s="70">
        <f t="shared" si="5"/>
        <v>34.933333333333337</v>
      </c>
    </row>
    <row r="38" spans="2:19" x14ac:dyDescent="0.25">
      <c r="B38" t="s">
        <v>154</v>
      </c>
      <c r="C38" s="68" t="s">
        <v>156</v>
      </c>
      <c r="D38">
        <v>7</v>
      </c>
      <c r="E38" t="s">
        <v>144</v>
      </c>
      <c r="F38">
        <v>2006</v>
      </c>
      <c r="G38" t="s">
        <v>160</v>
      </c>
      <c r="H38">
        <v>0.84899999999999998</v>
      </c>
      <c r="I38">
        <v>4.7E-2</v>
      </c>
      <c r="L38" s="67">
        <f t="shared" si="6"/>
        <v>9.1776757361151207E-2</v>
      </c>
      <c r="M38">
        <f t="shared" si="0"/>
        <v>18.063829787234042</v>
      </c>
      <c r="N38">
        <f t="shared" si="1"/>
        <v>9.1776757361151198</v>
      </c>
      <c r="O38">
        <f t="shared" si="2"/>
        <v>0.50806921036208552</v>
      </c>
      <c r="Q38" s="70">
        <f t="shared" si="3"/>
        <v>9.1776757361151198</v>
      </c>
      <c r="R38" s="70">
        <f t="shared" si="4"/>
        <v>0.50806921036208552</v>
      </c>
      <c r="S38" s="70">
        <f t="shared" si="5"/>
        <v>18.063829787234045</v>
      </c>
    </row>
    <row r="39" spans="2:19" x14ac:dyDescent="0.25">
      <c r="B39" t="s">
        <v>155</v>
      </c>
      <c r="C39" s="68" t="s">
        <v>156</v>
      </c>
      <c r="D39">
        <v>9</v>
      </c>
      <c r="E39" t="s">
        <v>144</v>
      </c>
      <c r="F39">
        <v>2006</v>
      </c>
      <c r="G39" t="s">
        <v>160</v>
      </c>
      <c r="H39">
        <v>0.92300000000000004</v>
      </c>
      <c r="I39">
        <v>8.5999999999999993E-2</v>
      </c>
      <c r="L39" s="67">
        <f t="shared" si="6"/>
        <v>7.5358454284737642E-2</v>
      </c>
      <c r="M39">
        <f t="shared" si="0"/>
        <v>10.732558139534886</v>
      </c>
      <c r="N39">
        <f t="shared" si="1"/>
        <v>7.5358454284737642</v>
      </c>
      <c r="O39">
        <f t="shared" si="2"/>
        <v>0.70214811142875799</v>
      </c>
      <c r="Q39" s="70">
        <f t="shared" si="3"/>
        <v>7.5358454284737642</v>
      </c>
      <c r="R39" s="70">
        <f t="shared" si="4"/>
        <v>0.70214811142875799</v>
      </c>
      <c r="S39" s="70">
        <f t="shared" si="5"/>
        <v>10.732558139534886</v>
      </c>
    </row>
    <row r="40" spans="2:19" x14ac:dyDescent="0.25">
      <c r="B40" t="s">
        <v>152</v>
      </c>
      <c r="C40">
        <v>3</v>
      </c>
      <c r="D40">
        <v>3</v>
      </c>
      <c r="E40" t="s">
        <v>144</v>
      </c>
      <c r="F40">
        <v>2008</v>
      </c>
      <c r="G40" t="s">
        <v>160</v>
      </c>
      <c r="H40">
        <v>0.189</v>
      </c>
      <c r="I40">
        <v>3.4000000000000002E-2</v>
      </c>
      <c r="L40" s="67">
        <f t="shared" si="6"/>
        <v>5.9401584624788173E-2</v>
      </c>
      <c r="M40">
        <f t="shared" si="0"/>
        <v>5.5588235294117645</v>
      </c>
      <c r="N40">
        <f t="shared" si="1"/>
        <v>5.9401584624788173</v>
      </c>
      <c r="O40">
        <f t="shared" si="2"/>
        <v>1.0685999350490993</v>
      </c>
      <c r="Q40" s="70">
        <f t="shared" si="3"/>
        <v>5.9401584624788173</v>
      </c>
      <c r="R40" s="70">
        <f t="shared" si="4"/>
        <v>1.0685999350490993</v>
      </c>
      <c r="S40" s="70">
        <f t="shared" si="5"/>
        <v>5.5588235294117654</v>
      </c>
    </row>
    <row r="41" spans="2:19" x14ac:dyDescent="0.25">
      <c r="B41" t="s">
        <v>153</v>
      </c>
      <c r="C41">
        <v>5</v>
      </c>
      <c r="D41">
        <v>5</v>
      </c>
      <c r="E41" t="s">
        <v>144</v>
      </c>
      <c r="F41">
        <v>2008</v>
      </c>
      <c r="G41" t="s">
        <v>160</v>
      </c>
      <c r="H41">
        <v>0.502</v>
      </c>
      <c r="I41">
        <v>1.0999999999999999E-2</v>
      </c>
      <c r="L41" s="67">
        <f t="shared" si="6"/>
        <v>8.4760809557306471E-2</v>
      </c>
      <c r="M41">
        <f t="shared" si="0"/>
        <v>45.63636363636364</v>
      </c>
      <c r="N41">
        <f t="shared" si="1"/>
        <v>8.476080955730648</v>
      </c>
      <c r="O41">
        <f t="shared" si="2"/>
        <v>0.18573085759569147</v>
      </c>
      <c r="Q41" s="70">
        <f t="shared" si="3"/>
        <v>8.476080955730648</v>
      </c>
      <c r="R41" s="70">
        <f t="shared" si="4"/>
        <v>0.18573085759569147</v>
      </c>
      <c r="S41" s="70">
        <f t="shared" si="5"/>
        <v>45.63636363636364</v>
      </c>
    </row>
    <row r="42" spans="2:19" x14ac:dyDescent="0.25">
      <c r="B42" t="s">
        <v>154</v>
      </c>
      <c r="C42" s="68" t="s">
        <v>156</v>
      </c>
      <c r="D42">
        <v>7</v>
      </c>
      <c r="E42" t="s">
        <v>144</v>
      </c>
      <c r="F42">
        <v>2008</v>
      </c>
      <c r="G42" t="s">
        <v>160</v>
      </c>
      <c r="H42">
        <v>0.82699999999999996</v>
      </c>
      <c r="I42">
        <v>3.1E-2</v>
      </c>
      <c r="L42" s="67">
        <f t="shared" si="6"/>
        <v>8.9911465030419579E-2</v>
      </c>
      <c r="M42">
        <f t="shared" si="0"/>
        <v>26.677419354838708</v>
      </c>
      <c r="N42">
        <f t="shared" si="1"/>
        <v>8.9911465030419571</v>
      </c>
      <c r="O42">
        <f t="shared" si="2"/>
        <v>0.33703209382624022</v>
      </c>
      <c r="Q42" s="70">
        <f t="shared" si="3"/>
        <v>8.9911465030419571</v>
      </c>
      <c r="R42" s="70">
        <f t="shared" si="4"/>
        <v>0.33703209382624022</v>
      </c>
      <c r="S42" s="70">
        <f t="shared" si="5"/>
        <v>26.677419354838712</v>
      </c>
    </row>
    <row r="43" spans="2:19" x14ac:dyDescent="0.25">
      <c r="B43" t="s">
        <v>155</v>
      </c>
      <c r="C43" s="68" t="s">
        <v>156</v>
      </c>
      <c r="D43">
        <v>9</v>
      </c>
      <c r="E43" t="s">
        <v>144</v>
      </c>
      <c r="F43">
        <v>2008</v>
      </c>
      <c r="G43" t="s">
        <v>160</v>
      </c>
      <c r="H43">
        <v>0.89300000000000002</v>
      </c>
      <c r="I43">
        <v>4.3999999999999997E-2</v>
      </c>
      <c r="L43" s="67">
        <f t="shared" si="6"/>
        <v>7.3481372216716689E-2</v>
      </c>
      <c r="M43">
        <f t="shared" si="0"/>
        <v>20.295454545454547</v>
      </c>
      <c r="N43">
        <f t="shared" si="1"/>
        <v>7.3481372216716689</v>
      </c>
      <c r="O43">
        <f t="shared" si="2"/>
        <v>0.36205827296030618</v>
      </c>
      <c r="Q43" s="70">
        <f t="shared" si="3"/>
        <v>7.3481372216716689</v>
      </c>
      <c r="R43" s="70">
        <f t="shared" si="4"/>
        <v>0.36205827296030618</v>
      </c>
      <c r="S43" s="70">
        <f t="shared" si="5"/>
        <v>20.295454545454547</v>
      </c>
    </row>
    <row r="44" spans="2:19" x14ac:dyDescent="0.25">
      <c r="B44" t="s">
        <v>152</v>
      </c>
      <c r="C44">
        <v>3</v>
      </c>
      <c r="D44">
        <v>3</v>
      </c>
      <c r="E44" t="s">
        <v>146</v>
      </c>
      <c r="F44">
        <v>2004</v>
      </c>
      <c r="G44" t="s">
        <v>160</v>
      </c>
      <c r="H44">
        <v>0.14199999999999999</v>
      </c>
      <c r="I44">
        <v>6.0999999999999999E-2</v>
      </c>
      <c r="L44" s="67">
        <f t="shared" si="6"/>
        <v>4.5254472798147649E-2</v>
      </c>
      <c r="M44">
        <f t="shared" si="0"/>
        <v>2.3278688524590163</v>
      </c>
      <c r="N44">
        <f t="shared" si="1"/>
        <v>4.5254472798147649</v>
      </c>
      <c r="O44">
        <f t="shared" si="2"/>
        <v>1.9440301694978921</v>
      </c>
      <c r="Q44" s="70">
        <f t="shared" si="3"/>
        <v>4.5254472798147649</v>
      </c>
      <c r="R44" s="70">
        <f t="shared" si="4"/>
        <v>1.9440301694978921</v>
      </c>
      <c r="S44" s="70">
        <f t="shared" si="5"/>
        <v>2.3278688524590163</v>
      </c>
    </row>
    <row r="45" spans="2:19" x14ac:dyDescent="0.25">
      <c r="B45" t="s">
        <v>153</v>
      </c>
      <c r="C45">
        <v>5</v>
      </c>
      <c r="D45">
        <v>5</v>
      </c>
      <c r="E45" t="s">
        <v>146</v>
      </c>
      <c r="F45">
        <v>2004</v>
      </c>
      <c r="G45" t="s">
        <v>160</v>
      </c>
      <c r="H45">
        <v>0.42899999999999999</v>
      </c>
      <c r="I45">
        <v>2.1999999999999999E-2</v>
      </c>
      <c r="L45" s="67">
        <f t="shared" si="6"/>
        <v>7.4005352510223332E-2</v>
      </c>
      <c r="M45">
        <f t="shared" si="0"/>
        <v>19.5</v>
      </c>
      <c r="N45">
        <f t="shared" si="1"/>
        <v>7.4005352510223332</v>
      </c>
      <c r="O45">
        <f t="shared" si="2"/>
        <v>0.37951462825755555</v>
      </c>
      <c r="Q45" s="70">
        <f t="shared" si="3"/>
        <v>7.4005352510223332</v>
      </c>
      <c r="R45" s="70">
        <f t="shared" si="4"/>
        <v>0.37951462825755555</v>
      </c>
      <c r="S45" s="70">
        <f t="shared" si="5"/>
        <v>19.5</v>
      </c>
    </row>
    <row r="46" spans="2:19" x14ac:dyDescent="0.25">
      <c r="B46" t="s">
        <v>154</v>
      </c>
      <c r="C46" s="68" t="s">
        <v>156</v>
      </c>
      <c r="D46">
        <v>7</v>
      </c>
      <c r="E46" t="s">
        <v>146</v>
      </c>
      <c r="F46">
        <v>2004</v>
      </c>
      <c r="G46" t="s">
        <v>160</v>
      </c>
      <c r="H46">
        <v>0.91300000000000003</v>
      </c>
      <c r="I46">
        <v>9.5000000000000001E-2</v>
      </c>
      <c r="L46" s="67">
        <f t="shared" si="6"/>
        <v>9.7096919750153221E-2</v>
      </c>
      <c r="M46">
        <f t="shared" si="0"/>
        <v>9.6105263157894747</v>
      </c>
      <c r="N46">
        <f t="shared" si="1"/>
        <v>9.7096919750153212</v>
      </c>
      <c r="O46">
        <f t="shared" si="2"/>
        <v>1.0103184420881219</v>
      </c>
      <c r="Q46" s="70">
        <f t="shared" si="3"/>
        <v>9.7096919750153212</v>
      </c>
      <c r="R46" s="70">
        <f t="shared" si="4"/>
        <v>1.0103184420881219</v>
      </c>
      <c r="S46" s="70">
        <f t="shared" si="5"/>
        <v>9.6105263157894765</v>
      </c>
    </row>
    <row r="47" spans="2:19" x14ac:dyDescent="0.25">
      <c r="B47" t="s">
        <v>155</v>
      </c>
      <c r="C47" s="68" t="s">
        <v>156</v>
      </c>
      <c r="D47">
        <v>9</v>
      </c>
      <c r="E47" t="s">
        <v>146</v>
      </c>
      <c r="F47">
        <v>2004</v>
      </c>
      <c r="G47" t="s">
        <v>160</v>
      </c>
      <c r="H47">
        <v>0.88400000000000001</v>
      </c>
      <c r="I47">
        <v>0.68200000000000005</v>
      </c>
      <c r="L47" s="67">
        <f t="shared" si="6"/>
        <v>7.2913090915323719E-2</v>
      </c>
      <c r="M47">
        <f t="shared" si="0"/>
        <v>1.2961876832844574</v>
      </c>
      <c r="N47">
        <f t="shared" si="1"/>
        <v>7.2913090915323719</v>
      </c>
      <c r="O47">
        <f t="shared" si="2"/>
        <v>5.625195475593979</v>
      </c>
      <c r="Q47" s="70">
        <f t="shared" si="3"/>
        <v>7.2913090915323719</v>
      </c>
      <c r="R47" s="70">
        <f t="shared" si="4"/>
        <v>5.625195475593979</v>
      </c>
      <c r="S47" s="70">
        <f t="shared" si="5"/>
        <v>1.2961876832844574</v>
      </c>
    </row>
    <row r="48" spans="2:19" x14ac:dyDescent="0.25">
      <c r="B48" t="s">
        <v>152</v>
      </c>
      <c r="C48">
        <v>3</v>
      </c>
      <c r="D48">
        <v>3</v>
      </c>
      <c r="E48" t="s">
        <v>146</v>
      </c>
      <c r="F48">
        <v>2006</v>
      </c>
      <c r="G48" t="s">
        <v>160</v>
      </c>
      <c r="H48">
        <v>0.182</v>
      </c>
      <c r="I48">
        <v>4.4999999999999998E-2</v>
      </c>
      <c r="L48" s="67">
        <f t="shared" si="6"/>
        <v>5.7318486246754397E-2</v>
      </c>
      <c r="M48">
        <f t="shared" si="0"/>
        <v>4.0444444444444443</v>
      </c>
      <c r="N48">
        <f t="shared" si="1"/>
        <v>5.7318486246754397</v>
      </c>
      <c r="O48">
        <f t="shared" si="2"/>
        <v>1.4172153192878836</v>
      </c>
      <c r="Q48" s="70">
        <f t="shared" si="3"/>
        <v>5.7318486246754397</v>
      </c>
      <c r="R48" s="70">
        <f t="shared" si="4"/>
        <v>1.4172153192878836</v>
      </c>
      <c r="S48" s="70">
        <f t="shared" si="5"/>
        <v>4.0444444444444443</v>
      </c>
    </row>
    <row r="49" spans="1:19" x14ac:dyDescent="0.25">
      <c r="B49" t="s">
        <v>153</v>
      </c>
      <c r="C49">
        <v>5</v>
      </c>
      <c r="D49">
        <v>5</v>
      </c>
      <c r="E49" t="s">
        <v>146</v>
      </c>
      <c r="F49">
        <v>2006</v>
      </c>
      <c r="G49" t="s">
        <v>160</v>
      </c>
      <c r="H49">
        <v>0.37</v>
      </c>
      <c r="I49">
        <v>1.6E-2</v>
      </c>
      <c r="L49" s="67">
        <f t="shared" si="6"/>
        <v>6.498652656427617E-2</v>
      </c>
      <c r="M49">
        <f t="shared" si="0"/>
        <v>23.125</v>
      </c>
      <c r="N49">
        <f t="shared" si="1"/>
        <v>6.498652656427617</v>
      </c>
      <c r="O49">
        <f t="shared" si="2"/>
        <v>0.28102281757524833</v>
      </c>
      <c r="Q49" s="70">
        <f t="shared" si="3"/>
        <v>6.498652656427617</v>
      </c>
      <c r="R49" s="70">
        <f t="shared" si="4"/>
        <v>0.28102281757524833</v>
      </c>
      <c r="S49" s="70">
        <f t="shared" si="5"/>
        <v>23.124999999999996</v>
      </c>
    </row>
    <row r="50" spans="1:19" x14ac:dyDescent="0.25">
      <c r="B50" t="s">
        <v>154</v>
      </c>
      <c r="C50" s="68" t="s">
        <v>156</v>
      </c>
      <c r="D50">
        <v>7</v>
      </c>
      <c r="E50" t="s">
        <v>146</v>
      </c>
      <c r="F50">
        <v>2006</v>
      </c>
      <c r="G50" t="s">
        <v>160</v>
      </c>
      <c r="H50">
        <v>0.57999999999999996</v>
      </c>
      <c r="I50">
        <v>5.0999999999999997E-2</v>
      </c>
      <c r="L50" s="67">
        <f t="shared" si="6"/>
        <v>6.7528759477039513E-2</v>
      </c>
      <c r="M50">
        <f t="shared" si="0"/>
        <v>11.372549019607844</v>
      </c>
      <c r="N50">
        <f t="shared" si="1"/>
        <v>6.7528759477039513</v>
      </c>
      <c r="O50">
        <f t="shared" si="2"/>
        <v>0.59378736781534747</v>
      </c>
      <c r="Q50" s="70">
        <f t="shared" si="3"/>
        <v>6.7528759477039513</v>
      </c>
      <c r="R50" s="70">
        <f t="shared" si="4"/>
        <v>0.59378736781534747</v>
      </c>
      <c r="S50" s="70">
        <f t="shared" si="5"/>
        <v>11.372549019607842</v>
      </c>
    </row>
    <row r="51" spans="1:19" x14ac:dyDescent="0.25">
      <c r="B51" t="s">
        <v>155</v>
      </c>
      <c r="C51" s="68" t="s">
        <v>156</v>
      </c>
      <c r="D51">
        <v>9</v>
      </c>
      <c r="E51" t="s">
        <v>146</v>
      </c>
      <c r="F51">
        <v>2006</v>
      </c>
      <c r="G51" t="s">
        <v>160</v>
      </c>
      <c r="H51">
        <v>0.83299999999999996</v>
      </c>
      <c r="I51">
        <v>1.37E-2</v>
      </c>
      <c r="L51" s="67">
        <f t="shared" si="6"/>
        <v>6.9646498615203445E-2</v>
      </c>
      <c r="M51">
        <f t="shared" si="0"/>
        <v>60.802919708029194</v>
      </c>
      <c r="N51">
        <f t="shared" si="1"/>
        <v>6.9646498615203445</v>
      </c>
      <c r="O51">
        <f t="shared" si="2"/>
        <v>0.11454466158802969</v>
      </c>
      <c r="Q51" s="70">
        <f t="shared" si="3"/>
        <v>6.9646498615203445</v>
      </c>
      <c r="R51" s="70">
        <f t="shared" si="4"/>
        <v>0.11454466158802969</v>
      </c>
      <c r="S51" s="70">
        <f t="shared" si="5"/>
        <v>60.802919708029194</v>
      </c>
    </row>
    <row r="52" spans="1:19" x14ac:dyDescent="0.25">
      <c r="B52" t="s">
        <v>152</v>
      </c>
      <c r="C52">
        <v>3</v>
      </c>
      <c r="D52">
        <v>3</v>
      </c>
      <c r="E52" t="s">
        <v>146</v>
      </c>
      <c r="F52">
        <v>2008</v>
      </c>
      <c r="G52" t="s">
        <v>160</v>
      </c>
      <c r="H52">
        <v>0.14199999999999999</v>
      </c>
      <c r="I52">
        <v>3.5999999999999997E-2</v>
      </c>
      <c r="L52" s="67">
        <f t="shared" si="6"/>
        <v>4.5254472798147649E-2</v>
      </c>
      <c r="M52">
        <f t="shared" si="0"/>
        <v>3.9444444444444442</v>
      </c>
      <c r="N52">
        <f t="shared" si="1"/>
        <v>4.5254472798147649</v>
      </c>
      <c r="O52">
        <f t="shared" si="2"/>
        <v>1.1472964934741658</v>
      </c>
      <c r="Q52" s="70">
        <f t="shared" si="3"/>
        <v>4.5254472798147649</v>
      </c>
      <c r="R52" s="70">
        <f t="shared" si="4"/>
        <v>1.1472964934741658</v>
      </c>
      <c r="S52" s="70">
        <f t="shared" si="5"/>
        <v>3.9444444444444442</v>
      </c>
    </row>
    <row r="53" spans="1:19" x14ac:dyDescent="0.25">
      <c r="B53" t="s">
        <v>153</v>
      </c>
      <c r="C53">
        <v>5</v>
      </c>
      <c r="D53">
        <v>5</v>
      </c>
      <c r="E53" t="s">
        <v>146</v>
      </c>
      <c r="F53">
        <v>2008</v>
      </c>
      <c r="G53" t="s">
        <v>160</v>
      </c>
      <c r="H53">
        <v>0.36299999999999999</v>
      </c>
      <c r="I53">
        <v>1.2999999999999999E-2</v>
      </c>
      <c r="L53" s="67">
        <f t="shared" si="6"/>
        <v>6.3895988043532581E-2</v>
      </c>
      <c r="M53">
        <f t="shared" si="0"/>
        <v>27.923076923076923</v>
      </c>
      <c r="N53">
        <f t="shared" si="1"/>
        <v>6.3895988043532581</v>
      </c>
      <c r="O53">
        <f t="shared" si="2"/>
        <v>0.22882860731843624</v>
      </c>
      <c r="Q53" s="70">
        <f t="shared" si="3"/>
        <v>6.3895988043532581</v>
      </c>
      <c r="R53" s="70">
        <f t="shared" si="4"/>
        <v>0.22882860731843624</v>
      </c>
      <c r="S53" s="70">
        <f t="shared" si="5"/>
        <v>27.923076923076923</v>
      </c>
    </row>
    <row r="54" spans="1:19" x14ac:dyDescent="0.25">
      <c r="B54" t="s">
        <v>154</v>
      </c>
      <c r="C54" s="68" t="s">
        <v>156</v>
      </c>
      <c r="D54">
        <v>7</v>
      </c>
      <c r="E54" t="s">
        <v>146</v>
      </c>
      <c r="F54">
        <v>2008</v>
      </c>
      <c r="G54" t="s">
        <v>160</v>
      </c>
      <c r="H54">
        <v>0.58199999999999996</v>
      </c>
      <c r="I54">
        <v>3.3000000000000002E-2</v>
      </c>
      <c r="L54" s="67">
        <f t="shared" si="6"/>
        <v>6.7721698009290954E-2</v>
      </c>
      <c r="M54">
        <f t="shared" si="0"/>
        <v>17.636363636363633</v>
      </c>
      <c r="N54">
        <f t="shared" si="1"/>
        <v>6.7721698009290954</v>
      </c>
      <c r="O54">
        <f t="shared" si="2"/>
        <v>0.38398900933103125</v>
      </c>
      <c r="Q54" s="70">
        <f t="shared" si="3"/>
        <v>6.7721698009290954</v>
      </c>
      <c r="R54" s="70">
        <f t="shared" si="4"/>
        <v>0.38398900933103125</v>
      </c>
      <c r="S54" s="70">
        <f t="shared" si="5"/>
        <v>17.636363636363633</v>
      </c>
    </row>
    <row r="55" spans="1:19" x14ac:dyDescent="0.25">
      <c r="B55" t="s">
        <v>155</v>
      </c>
      <c r="C55" s="68" t="s">
        <v>156</v>
      </c>
      <c r="D55">
        <v>9</v>
      </c>
      <c r="E55" t="s">
        <v>146</v>
      </c>
      <c r="F55">
        <v>2008</v>
      </c>
      <c r="G55" t="s">
        <v>160</v>
      </c>
      <c r="H55">
        <v>0.64400000000000002</v>
      </c>
      <c r="I55">
        <v>6.8000000000000005E-2</v>
      </c>
      <c r="L55" s="67">
        <f t="shared" si="6"/>
        <v>5.6790961885834434E-2</v>
      </c>
      <c r="M55">
        <f t="shared" si="0"/>
        <v>9.4705882352941178</v>
      </c>
      <c r="N55">
        <f t="shared" si="1"/>
        <v>5.6790961885834434</v>
      </c>
      <c r="O55">
        <f t="shared" si="2"/>
        <v>0.59965611929141949</v>
      </c>
      <c r="Q55" s="70">
        <f t="shared" si="3"/>
        <v>5.6790961885834434</v>
      </c>
      <c r="R55" s="70">
        <f t="shared" si="4"/>
        <v>0.59965611929141949</v>
      </c>
      <c r="S55" s="70">
        <f t="shared" si="5"/>
        <v>9.4705882352941178</v>
      </c>
    </row>
    <row r="59" spans="1:19" x14ac:dyDescent="0.25">
      <c r="A59" s="72" t="s">
        <v>131</v>
      </c>
    </row>
    <row r="60" spans="1:19" x14ac:dyDescent="0.25">
      <c r="C60" t="s">
        <v>3975</v>
      </c>
      <c r="D60" t="s">
        <v>3976</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0">
        <f>I61</f>
        <v>4.6028263992595297</v>
      </c>
      <c r="N61" s="70">
        <f>M61/O61</f>
        <v>6.137101865679373E-2</v>
      </c>
      <c r="O61" s="70">
        <f>J61</f>
        <v>75</v>
      </c>
    </row>
    <row r="62" spans="1:19" x14ac:dyDescent="0.25">
      <c r="C62">
        <v>0.59199999999999997</v>
      </c>
      <c r="D62">
        <v>-0.20300000000000001</v>
      </c>
      <c r="E62">
        <v>13</v>
      </c>
      <c r="H62">
        <f>(1+C62-D62)^(1/E62)-1</f>
        <v>4.6028263992595297E-2</v>
      </c>
      <c r="I62">
        <f>100*H62</f>
        <v>4.6028263992595297</v>
      </c>
      <c r="J62">
        <f>C62/K62</f>
        <v>59.199999999999996</v>
      </c>
      <c r="K62">
        <v>0.01</v>
      </c>
      <c r="M62" s="70">
        <f t="shared" ref="M62:M63" si="7">I62</f>
        <v>4.6028263992595297</v>
      </c>
      <c r="N62" s="70">
        <f t="shared" ref="N62:N63" si="8">M62/O62</f>
        <v>7.7750445933438009E-2</v>
      </c>
      <c r="O62" s="70">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0">
        <f t="shared" si="7"/>
        <v>4.6028263992595297</v>
      </c>
      <c r="N63" s="70">
        <f t="shared" si="8"/>
        <v>9.2210211671309453E-2</v>
      </c>
      <c r="O63" s="70">
        <f t="shared" si="9"/>
        <v>49.916666666666664</v>
      </c>
    </row>
    <row r="69" spans="1:16" x14ac:dyDescent="0.25">
      <c r="A69" s="72" t="s">
        <v>165</v>
      </c>
    </row>
    <row r="72" spans="1:16" x14ac:dyDescent="0.25">
      <c r="B72" t="s">
        <v>161</v>
      </c>
      <c r="D72" t="s">
        <v>174</v>
      </c>
      <c r="H72" t="s">
        <v>162</v>
      </c>
      <c r="N72" t="s">
        <v>163</v>
      </c>
    </row>
    <row r="74" spans="1:16" x14ac:dyDescent="0.25">
      <c r="C74" t="s">
        <v>145</v>
      </c>
      <c r="D74" t="s">
        <v>171</v>
      </c>
      <c r="E74" t="s">
        <v>142</v>
      </c>
      <c r="F74" s="69" t="s">
        <v>147</v>
      </c>
      <c r="H74" t="s">
        <v>148</v>
      </c>
      <c r="I74" t="s">
        <v>86</v>
      </c>
      <c r="J74" t="s">
        <v>150</v>
      </c>
      <c r="K74" t="s">
        <v>175</v>
      </c>
      <c r="N74" t="s">
        <v>148</v>
      </c>
      <c r="O74" t="s">
        <v>147</v>
      </c>
      <c r="P74" t="s">
        <v>149</v>
      </c>
    </row>
    <row r="75" spans="1:16" x14ac:dyDescent="0.25">
      <c r="B75" t="s">
        <v>170</v>
      </c>
      <c r="C75">
        <v>3</v>
      </c>
      <c r="D75" t="s">
        <v>172</v>
      </c>
      <c r="E75">
        <v>0.16400000000000001</v>
      </c>
      <c r="F75">
        <v>8.9999999999999993E-3</v>
      </c>
      <c r="H75" s="67">
        <f>(1+E75)^(1/C75)-1</f>
        <v>5.1923910316379995E-2</v>
      </c>
      <c r="I75">
        <f t="shared" ref="I75:I89" si="10">E75/F75</f>
        <v>18.222222222222225</v>
      </c>
      <c r="J75">
        <f>H75*100</f>
        <v>5.1923910316379995</v>
      </c>
      <c r="K75">
        <f>J75/I75</f>
        <v>0.28494828832159746</v>
      </c>
      <c r="N75" s="70">
        <f>J75</f>
        <v>5.1923910316379995</v>
      </c>
      <c r="O75" s="70">
        <f>K75</f>
        <v>0.28494828832159746</v>
      </c>
      <c r="P75" s="70">
        <f>N75/O75</f>
        <v>18.222222222222225</v>
      </c>
    </row>
    <row r="76" spans="1:16" x14ac:dyDescent="0.25">
      <c r="B76" t="s">
        <v>166</v>
      </c>
      <c r="C76">
        <v>3</v>
      </c>
      <c r="D76" t="s">
        <v>172</v>
      </c>
      <c r="E76">
        <v>0.34899999999999998</v>
      </c>
      <c r="F76">
        <v>8.9999999999999993E-3</v>
      </c>
      <c r="H76" s="67">
        <f>(1+E76-E75)^(1/C76)-1</f>
        <v>5.8212247015734242E-2</v>
      </c>
      <c r="I76">
        <f t="shared" si="10"/>
        <v>38.777777777777779</v>
      </c>
      <c r="J76">
        <f>H76*100</f>
        <v>5.8212247015734242</v>
      </c>
      <c r="K76">
        <f t="shared" ref="K76:K79" si="11">J76/I76</f>
        <v>0.15011754244745221</v>
      </c>
      <c r="N76" s="70">
        <f>J76</f>
        <v>5.8212247015734242</v>
      </c>
      <c r="O76" s="70">
        <f t="shared" ref="O76:O80" si="12">K76</f>
        <v>0.15011754244745221</v>
      </c>
      <c r="P76" s="70">
        <f t="shared" ref="P76:P80" si="13">N76/O76</f>
        <v>38.777777777777779</v>
      </c>
    </row>
    <row r="77" spans="1:16" x14ac:dyDescent="0.25">
      <c r="B77" t="s">
        <v>167</v>
      </c>
      <c r="C77" s="68" t="s">
        <v>156</v>
      </c>
      <c r="D77" t="s">
        <v>172</v>
      </c>
      <c r="E77">
        <v>0.57599999999999996</v>
      </c>
      <c r="F77">
        <v>0.01</v>
      </c>
      <c r="H77" s="67">
        <f>(1+E77-E76)^(1/C77)-1</f>
        <v>0.10770032048383915</v>
      </c>
      <c r="I77">
        <f t="shared" si="10"/>
        <v>57.599999999999994</v>
      </c>
      <c r="J77">
        <f>H77*100</f>
        <v>10.770032048383914</v>
      </c>
      <c r="K77">
        <f t="shared" si="11"/>
        <v>0.18697972306222074</v>
      </c>
      <c r="N77" s="70">
        <f>J77</f>
        <v>10.770032048383914</v>
      </c>
      <c r="O77" s="70">
        <f t="shared" si="12"/>
        <v>0.18697972306222074</v>
      </c>
      <c r="P77" s="70">
        <f t="shared" si="13"/>
        <v>57.599999999999994</v>
      </c>
    </row>
    <row r="78" spans="1:16" x14ac:dyDescent="0.25">
      <c r="B78" t="s">
        <v>168</v>
      </c>
      <c r="C78" s="68" t="s">
        <v>156</v>
      </c>
      <c r="D78" t="s">
        <v>172</v>
      </c>
      <c r="E78">
        <v>0.82</v>
      </c>
      <c r="F78">
        <v>1.2999999999999999E-2</v>
      </c>
      <c r="H78" s="67">
        <f>(1+E78-E77)^(1/C78)-1</f>
        <v>0.11534747948789481</v>
      </c>
      <c r="I78">
        <f t="shared" si="10"/>
        <v>63.076923076923073</v>
      </c>
      <c r="J78">
        <f>H78*100</f>
        <v>11.53474794878948</v>
      </c>
      <c r="K78">
        <f t="shared" si="11"/>
        <v>0.18286795528568689</v>
      </c>
      <c r="N78" s="70">
        <f>J78</f>
        <v>11.53474794878948</v>
      </c>
      <c r="O78" s="70">
        <f t="shared" si="12"/>
        <v>0.18286795528568689</v>
      </c>
      <c r="P78" s="70">
        <f t="shared" si="13"/>
        <v>63.076923076923073</v>
      </c>
    </row>
    <row r="79" spans="1:16" x14ac:dyDescent="0.25">
      <c r="B79" t="s">
        <v>169</v>
      </c>
      <c r="C79">
        <v>3</v>
      </c>
      <c r="D79" t="s">
        <v>172</v>
      </c>
      <c r="E79">
        <v>1.296</v>
      </c>
      <c r="F79">
        <v>1.2999999999999999E-2</v>
      </c>
      <c r="H79" s="67">
        <f>(1+E79-E78)^(1/C79)-1</f>
        <v>0.1385762466127971</v>
      </c>
      <c r="I79">
        <f t="shared" si="10"/>
        <v>99.692307692307693</v>
      </c>
      <c r="J79">
        <f>H79*100</f>
        <v>13.857624661279711</v>
      </c>
      <c r="K79">
        <f t="shared" si="11"/>
        <v>0.13900395107765143</v>
      </c>
      <c r="N79" s="70">
        <f>J79</f>
        <v>13.857624661279711</v>
      </c>
      <c r="O79" s="70">
        <f t="shared" si="12"/>
        <v>0.13900395107765143</v>
      </c>
      <c r="P79" s="70">
        <f t="shared" si="13"/>
        <v>99.692307692307693</v>
      </c>
    </row>
    <row r="80" spans="1:16" x14ac:dyDescent="0.25">
      <c r="B80" t="s">
        <v>170</v>
      </c>
      <c r="C80">
        <v>3</v>
      </c>
      <c r="D80" t="s">
        <v>176</v>
      </c>
      <c r="E80">
        <v>0.13900000000000001</v>
      </c>
      <c r="F80">
        <v>0.01</v>
      </c>
      <c r="H80" s="67">
        <f>(1+E80)^(1/C80)-1</f>
        <v>4.4338386024890264E-2</v>
      </c>
      <c r="I80">
        <f t="shared" si="10"/>
        <v>13.9</v>
      </c>
      <c r="J80">
        <f t="shared" ref="J80:J89" si="14">H80*100</f>
        <v>4.4338386024890264</v>
      </c>
      <c r="K80">
        <f t="shared" ref="K80:K89" si="15">J80/I80</f>
        <v>0.31898119442367096</v>
      </c>
      <c r="N80" s="70">
        <f t="shared" ref="N80:N89" si="16">J80</f>
        <v>4.4338386024890264</v>
      </c>
      <c r="O80" s="70">
        <f t="shared" si="12"/>
        <v>0.31898119442367096</v>
      </c>
      <c r="P80" s="70">
        <f t="shared" si="13"/>
        <v>13.9</v>
      </c>
    </row>
    <row r="81" spans="2:16" x14ac:dyDescent="0.25">
      <c r="B81" t="s">
        <v>166</v>
      </c>
      <c r="C81">
        <v>3</v>
      </c>
      <c r="D81" t="s">
        <v>176</v>
      </c>
      <c r="E81">
        <v>0.313</v>
      </c>
      <c r="F81">
        <v>1.0999999999999999E-2</v>
      </c>
      <c r="H81" s="67">
        <f>(1+E81-E80)^(1/C81)-1</f>
        <v>5.4927707062356168E-2</v>
      </c>
      <c r="I81">
        <f t="shared" si="10"/>
        <v>28.454545454545457</v>
      </c>
      <c r="J81">
        <f t="shared" si="14"/>
        <v>5.4927707062356168</v>
      </c>
      <c r="K81">
        <f t="shared" si="15"/>
        <v>0.1930366701871942</v>
      </c>
      <c r="N81" s="70">
        <f t="shared" si="16"/>
        <v>5.4927707062356168</v>
      </c>
      <c r="O81" s="70">
        <f t="shared" ref="O81:O89" si="17">K81</f>
        <v>0.1930366701871942</v>
      </c>
      <c r="P81" s="70">
        <f t="shared" ref="P81:P89" si="18">N81/O81</f>
        <v>28.454545454545453</v>
      </c>
    </row>
    <row r="82" spans="2:16" x14ac:dyDescent="0.25">
      <c r="B82" t="s">
        <v>167</v>
      </c>
      <c r="C82" s="68" t="s">
        <v>156</v>
      </c>
      <c r="D82" t="s">
        <v>176</v>
      </c>
      <c r="E82">
        <v>0.51900000000000002</v>
      </c>
      <c r="F82">
        <v>1.2E-2</v>
      </c>
      <c r="H82" s="67">
        <f>(1+E82-E81)^(1/C82)-1</f>
        <v>9.8180313063387592E-2</v>
      </c>
      <c r="I82">
        <f t="shared" si="10"/>
        <v>43.25</v>
      </c>
      <c r="J82">
        <f t="shared" si="14"/>
        <v>9.8180313063387601</v>
      </c>
      <c r="K82">
        <f t="shared" si="15"/>
        <v>0.22700650419280372</v>
      </c>
      <c r="N82" s="70">
        <f t="shared" si="16"/>
        <v>9.8180313063387601</v>
      </c>
      <c r="O82" s="70">
        <f t="shared" si="17"/>
        <v>0.22700650419280372</v>
      </c>
      <c r="P82" s="70">
        <f t="shared" si="18"/>
        <v>43.25</v>
      </c>
    </row>
    <row r="83" spans="2:16" x14ac:dyDescent="0.25">
      <c r="B83" t="s">
        <v>168</v>
      </c>
      <c r="C83" s="68" t="s">
        <v>156</v>
      </c>
      <c r="D83" t="s">
        <v>176</v>
      </c>
      <c r="E83">
        <v>0.71099999999999997</v>
      </c>
      <c r="F83">
        <v>1.7000000000000001E-2</v>
      </c>
      <c r="H83" s="67">
        <f>(1+E83-E82)^(1/C83)-1</f>
        <v>9.1787525116494351E-2</v>
      </c>
      <c r="I83">
        <f t="shared" si="10"/>
        <v>41.823529411764703</v>
      </c>
      <c r="J83">
        <f t="shared" si="14"/>
        <v>9.1787525116494351</v>
      </c>
      <c r="K83">
        <f t="shared" si="15"/>
        <v>0.2194638434571595</v>
      </c>
      <c r="N83" s="70">
        <f t="shared" si="16"/>
        <v>9.1787525116494351</v>
      </c>
      <c r="O83" s="70">
        <f t="shared" si="17"/>
        <v>0.2194638434571595</v>
      </c>
      <c r="P83" s="70">
        <f t="shared" si="18"/>
        <v>41.823529411764703</v>
      </c>
    </row>
    <row r="84" spans="2:16" x14ac:dyDescent="0.25">
      <c r="B84" t="s">
        <v>169</v>
      </c>
      <c r="C84">
        <v>3</v>
      </c>
      <c r="D84" t="s">
        <v>176</v>
      </c>
      <c r="E84">
        <v>1.204</v>
      </c>
      <c r="F84">
        <v>1.9E-2</v>
      </c>
      <c r="H84" s="67">
        <f>(1+E84-E83)^(1/C84)-1</f>
        <v>0.14293079882427517</v>
      </c>
      <c r="I84">
        <f t="shared" si="10"/>
        <v>63.368421052631575</v>
      </c>
      <c r="J84">
        <f t="shared" si="14"/>
        <v>14.293079882427516</v>
      </c>
      <c r="K84">
        <f t="shared" si="15"/>
        <v>0.22555524731405552</v>
      </c>
      <c r="N84" s="70">
        <f t="shared" si="16"/>
        <v>14.293079882427516</v>
      </c>
      <c r="O84" s="70">
        <f t="shared" si="17"/>
        <v>0.22555524731405552</v>
      </c>
      <c r="P84" s="70">
        <f t="shared" si="18"/>
        <v>63.368421052631575</v>
      </c>
    </row>
    <row r="85" spans="2:16" x14ac:dyDescent="0.25">
      <c r="B85" t="s">
        <v>170</v>
      </c>
      <c r="C85">
        <v>3</v>
      </c>
      <c r="D85" t="s">
        <v>177</v>
      </c>
      <c r="E85">
        <v>0.19800000000000001</v>
      </c>
      <c r="F85">
        <v>0.02</v>
      </c>
      <c r="H85" s="67">
        <f>(1+E85)^(1/C85)-1</f>
        <v>6.206787502577904E-2</v>
      </c>
      <c r="I85">
        <f t="shared" si="10"/>
        <v>9.9</v>
      </c>
      <c r="J85">
        <f t="shared" si="14"/>
        <v>6.206787502577904</v>
      </c>
      <c r="K85">
        <f t="shared" si="15"/>
        <v>0.62694823258362664</v>
      </c>
      <c r="N85" s="70">
        <f t="shared" si="16"/>
        <v>6.206787502577904</v>
      </c>
      <c r="O85" s="70">
        <f t="shared" si="17"/>
        <v>0.62694823258362664</v>
      </c>
      <c r="P85" s="70">
        <f t="shared" si="18"/>
        <v>9.9</v>
      </c>
    </row>
    <row r="86" spans="2:16" x14ac:dyDescent="0.25">
      <c r="B86" t="s">
        <v>166</v>
      </c>
      <c r="C86">
        <v>3</v>
      </c>
      <c r="D86" t="s">
        <v>177</v>
      </c>
      <c r="E86">
        <v>0.38400000000000001</v>
      </c>
      <c r="F86">
        <v>1.9E-2</v>
      </c>
      <c r="H86" s="67">
        <f>(1+E86-E85)^(1/C86)-1</f>
        <v>5.8509832027769715E-2</v>
      </c>
      <c r="I86">
        <f t="shared" si="10"/>
        <v>20.210526315789476</v>
      </c>
      <c r="J86">
        <f t="shared" si="14"/>
        <v>5.8509832027769715</v>
      </c>
      <c r="K86">
        <f t="shared" si="15"/>
        <v>0.28950177305406888</v>
      </c>
      <c r="N86" s="70">
        <f t="shared" si="16"/>
        <v>5.8509832027769715</v>
      </c>
      <c r="O86" s="70">
        <f t="shared" si="17"/>
        <v>0.28950177305406888</v>
      </c>
      <c r="P86" s="70">
        <f t="shared" si="18"/>
        <v>20.210526315789476</v>
      </c>
    </row>
    <row r="87" spans="2:16" x14ac:dyDescent="0.25">
      <c r="B87" t="s">
        <v>167</v>
      </c>
      <c r="C87" s="68" t="s">
        <v>156</v>
      </c>
      <c r="D87" t="s">
        <v>177</v>
      </c>
      <c r="E87">
        <v>0.63900000000000001</v>
      </c>
      <c r="F87">
        <v>1.9E-2</v>
      </c>
      <c r="H87" s="67">
        <f>(1+E87-E86)^(1/C87)-1</f>
        <v>0.1202678251204039</v>
      </c>
      <c r="I87">
        <f t="shared" si="10"/>
        <v>33.631578947368425</v>
      </c>
      <c r="J87">
        <f t="shared" si="14"/>
        <v>12.026782512040391</v>
      </c>
      <c r="K87">
        <f t="shared" si="15"/>
        <v>0.35760386186035586</v>
      </c>
      <c r="N87" s="70">
        <f t="shared" si="16"/>
        <v>12.026782512040391</v>
      </c>
      <c r="O87" s="70">
        <f t="shared" si="17"/>
        <v>0.35760386186035586</v>
      </c>
      <c r="P87" s="70">
        <f t="shared" si="18"/>
        <v>33.631578947368425</v>
      </c>
    </row>
    <row r="88" spans="2:16" x14ac:dyDescent="0.25">
      <c r="B88" t="s">
        <v>168</v>
      </c>
      <c r="C88" s="68" t="s">
        <v>156</v>
      </c>
      <c r="D88" t="s">
        <v>177</v>
      </c>
      <c r="E88">
        <v>0.93200000000000005</v>
      </c>
      <c r="F88">
        <v>2.3E-2</v>
      </c>
      <c r="H88" s="67">
        <f>(1+E88-E87)^(1/C88)-1</f>
        <v>0.13710157857598637</v>
      </c>
      <c r="I88">
        <f t="shared" si="10"/>
        <v>40.521739130434788</v>
      </c>
      <c r="J88">
        <f t="shared" si="14"/>
        <v>13.710157857598638</v>
      </c>
      <c r="K88">
        <f t="shared" si="15"/>
        <v>0.33834080549867879</v>
      </c>
      <c r="N88" s="70">
        <f t="shared" si="16"/>
        <v>13.710157857598638</v>
      </c>
      <c r="O88" s="70">
        <f t="shared" si="17"/>
        <v>0.33834080549867879</v>
      </c>
      <c r="P88" s="70">
        <f t="shared" si="18"/>
        <v>40.521739130434788</v>
      </c>
    </row>
    <row r="89" spans="2:16" x14ac:dyDescent="0.25">
      <c r="B89" t="s">
        <v>169</v>
      </c>
      <c r="C89">
        <v>3</v>
      </c>
      <c r="D89" t="s">
        <v>177</v>
      </c>
      <c r="E89">
        <v>1.3859999999999999</v>
      </c>
      <c r="F89">
        <v>2.1999999999999999E-2</v>
      </c>
      <c r="H89" s="67">
        <f>(1+E89-E88)^(1/C89)-1</f>
        <v>0.13289102309434919</v>
      </c>
      <c r="I89">
        <f t="shared" si="10"/>
        <v>63</v>
      </c>
      <c r="J89">
        <f t="shared" si="14"/>
        <v>13.28910230943492</v>
      </c>
      <c r="K89">
        <f t="shared" si="15"/>
        <v>0.21093813189579239</v>
      </c>
      <c r="N89" s="70">
        <f t="shared" si="16"/>
        <v>13.28910230943492</v>
      </c>
      <c r="O89" s="70">
        <f t="shared" si="17"/>
        <v>0.21093813189579239</v>
      </c>
      <c r="P89" s="70">
        <f t="shared" si="18"/>
        <v>63</v>
      </c>
    </row>
    <row r="92" spans="2:16" x14ac:dyDescent="0.25">
      <c r="B92" t="s">
        <v>178</v>
      </c>
    </row>
    <row r="94" spans="2:16" x14ac:dyDescent="0.25">
      <c r="B94" s="73" t="s">
        <v>184</v>
      </c>
      <c r="C94" s="73" t="s">
        <v>145</v>
      </c>
      <c r="D94" s="73" t="s">
        <v>179</v>
      </c>
      <c r="E94" s="73" t="s">
        <v>187</v>
      </c>
      <c r="F94" s="73" t="s">
        <v>182</v>
      </c>
    </row>
    <row r="95" spans="2:16" x14ac:dyDescent="0.25">
      <c r="B95" t="s">
        <v>183</v>
      </c>
      <c r="C95">
        <v>0</v>
      </c>
      <c r="D95" t="s">
        <v>180</v>
      </c>
      <c r="E95" s="32">
        <v>0.39100000000000001</v>
      </c>
      <c r="F95" s="9">
        <v>46965</v>
      </c>
      <c r="H95" t="s">
        <v>188</v>
      </c>
      <c r="I95" s="9"/>
    </row>
    <row r="96" spans="2:16" x14ac:dyDescent="0.25">
      <c r="B96" t="s">
        <v>170</v>
      </c>
      <c r="C96">
        <v>5</v>
      </c>
      <c r="D96" t="s">
        <v>180</v>
      </c>
      <c r="E96" s="32">
        <v>0.14299999999999999</v>
      </c>
      <c r="F96" s="9">
        <v>46965</v>
      </c>
      <c r="H96" s="74">
        <f>C95*E95+C96*E96+C97*E97+C98*E98</f>
        <v>6.134999999999998</v>
      </c>
      <c r="I96" s="9"/>
    </row>
    <row r="97" spans="1:17" x14ac:dyDescent="0.25">
      <c r="B97" t="s">
        <v>167</v>
      </c>
      <c r="C97">
        <v>10</v>
      </c>
      <c r="D97" t="s">
        <v>180</v>
      </c>
      <c r="E97" s="32">
        <v>0.314</v>
      </c>
      <c r="F97" s="9">
        <v>46965</v>
      </c>
      <c r="G97" s="32"/>
      <c r="H97" s="32"/>
      <c r="I97" s="9"/>
    </row>
    <row r="98" spans="1:17" x14ac:dyDescent="0.25">
      <c r="B98" t="s">
        <v>185</v>
      </c>
      <c r="C98" s="68" t="s">
        <v>190</v>
      </c>
      <c r="D98" t="s">
        <v>180</v>
      </c>
      <c r="E98" s="32">
        <v>0.15199999999999991</v>
      </c>
      <c r="F98" s="9">
        <v>46965</v>
      </c>
      <c r="G98" s="32"/>
      <c r="H98" s="32"/>
      <c r="I98" s="9"/>
    </row>
    <row r="99" spans="1:17" x14ac:dyDescent="0.25">
      <c r="B99" t="s">
        <v>183</v>
      </c>
      <c r="C99">
        <v>0</v>
      </c>
      <c r="D99" t="s">
        <v>181</v>
      </c>
      <c r="E99">
        <v>0.32600000000000001</v>
      </c>
      <c r="F99" s="9">
        <v>99900</v>
      </c>
      <c r="G99" s="32"/>
      <c r="H99" s="32" t="s">
        <v>189</v>
      </c>
      <c r="I99" s="9"/>
    </row>
    <row r="100" spans="1:17" x14ac:dyDescent="0.25">
      <c r="B100" t="s">
        <v>170</v>
      </c>
      <c r="C100">
        <v>5</v>
      </c>
      <c r="D100" t="s">
        <v>181</v>
      </c>
      <c r="E100">
        <v>0.127</v>
      </c>
      <c r="F100" s="9">
        <v>99900</v>
      </c>
      <c r="G100" s="32"/>
      <c r="H100" s="74">
        <f>C99*E99+C100*E100+C101*E101+C102*E102</f>
        <v>7.0349999999999993</v>
      </c>
    </row>
    <row r="101" spans="1:17" x14ac:dyDescent="0.25">
      <c r="B101" t="s">
        <v>167</v>
      </c>
      <c r="C101">
        <v>10</v>
      </c>
      <c r="D101" t="s">
        <v>181</v>
      </c>
      <c r="E101">
        <v>0.36099999999999999</v>
      </c>
      <c r="F101" s="9">
        <v>99900</v>
      </c>
      <c r="I101" s="9"/>
    </row>
    <row r="102" spans="1:17" x14ac:dyDescent="0.25">
      <c r="B102" t="s">
        <v>185</v>
      </c>
      <c r="C102" s="68" t="s">
        <v>190</v>
      </c>
      <c r="D102" t="s">
        <v>181</v>
      </c>
      <c r="E102">
        <v>0.18599999999999994</v>
      </c>
      <c r="F102" s="9">
        <v>99900</v>
      </c>
      <c r="I102" s="9"/>
    </row>
    <row r="103" spans="1:17" x14ac:dyDescent="0.25">
      <c r="C103" s="68"/>
      <c r="I103" s="9"/>
    </row>
    <row r="104" spans="1:17" x14ac:dyDescent="0.25">
      <c r="C104" s="68"/>
      <c r="I104" s="9"/>
    </row>
    <row r="105" spans="1:17" x14ac:dyDescent="0.25">
      <c r="I105" s="9"/>
    </row>
    <row r="106" spans="1:17" x14ac:dyDescent="0.25">
      <c r="A106" s="72" t="s">
        <v>191</v>
      </c>
    </row>
    <row r="108" spans="1:17" x14ac:dyDescent="0.25">
      <c r="B108" t="s">
        <v>161</v>
      </c>
      <c r="D108" s="73" t="s">
        <v>194</v>
      </c>
      <c r="I108" t="s">
        <v>162</v>
      </c>
      <c r="O108" t="s">
        <v>163</v>
      </c>
    </row>
    <row r="110" spans="1:17" x14ac:dyDescent="0.25">
      <c r="C110" t="s">
        <v>145</v>
      </c>
      <c r="D110" t="s">
        <v>157</v>
      </c>
      <c r="E110" t="s">
        <v>143</v>
      </c>
      <c r="F110" t="s">
        <v>142</v>
      </c>
      <c r="G110" s="69" t="s">
        <v>195</v>
      </c>
      <c r="I110" t="s">
        <v>148</v>
      </c>
      <c r="J110" t="s">
        <v>150</v>
      </c>
      <c r="K110" t="s">
        <v>147</v>
      </c>
      <c r="O110" t="s">
        <v>148</v>
      </c>
      <c r="P110" t="s">
        <v>147</v>
      </c>
      <c r="Q110" t="s">
        <v>149</v>
      </c>
    </row>
    <row r="111" spans="1:17" x14ac:dyDescent="0.25">
      <c r="B111" t="s">
        <v>170</v>
      </c>
      <c r="C111">
        <v>6</v>
      </c>
      <c r="D111">
        <v>1992</v>
      </c>
      <c r="E111" t="s">
        <v>146</v>
      </c>
      <c r="F111">
        <v>0.21299999999999999</v>
      </c>
      <c r="G111">
        <v>4.12</v>
      </c>
      <c r="I111" s="67">
        <f>(1+F111)^(1/C111)-1</f>
        <v>3.2706237490793377E-2</v>
      </c>
      <c r="J111">
        <f>I111*100</f>
        <v>3.2706237490793377</v>
      </c>
      <c r="K111">
        <f>J111/G111</f>
        <v>0.79384071579595572</v>
      </c>
      <c r="O111" s="70">
        <f t="shared" ref="O111:P114" si="19">J111</f>
        <v>3.2706237490793377</v>
      </c>
      <c r="P111" s="70">
        <f t="shared" si="19"/>
        <v>0.79384071579595572</v>
      </c>
      <c r="Q111" s="70">
        <f>O111/P111</f>
        <v>4.12</v>
      </c>
    </row>
    <row r="112" spans="1:17" x14ac:dyDescent="0.25">
      <c r="B112" t="s">
        <v>166</v>
      </c>
      <c r="C112">
        <v>4</v>
      </c>
      <c r="D112">
        <v>1992</v>
      </c>
      <c r="E112" t="s">
        <v>146</v>
      </c>
      <c r="F112">
        <v>0.36499999999999999</v>
      </c>
      <c r="G112">
        <v>6.66</v>
      </c>
      <c r="I112" s="67">
        <f>(1+F112-F111)^(1/C112)-1</f>
        <v>3.6008025644540531E-2</v>
      </c>
      <c r="J112">
        <f>I112*100</f>
        <v>3.6008025644540531</v>
      </c>
      <c r="K112">
        <f t="shared" ref="K112:K126" si="20">J112/G112</f>
        <v>0.54066104571382179</v>
      </c>
      <c r="O112" s="70">
        <f t="shared" si="19"/>
        <v>3.6008025644540531</v>
      </c>
      <c r="P112" s="70">
        <f t="shared" si="19"/>
        <v>0.54066104571382179</v>
      </c>
      <c r="Q112" s="70">
        <f t="shared" ref="Q112:Q115" si="21">O112/P112</f>
        <v>6.66</v>
      </c>
    </row>
    <row r="113" spans="2:17" x14ac:dyDescent="0.25">
      <c r="B113" t="s">
        <v>167</v>
      </c>
      <c r="C113" s="68" t="s">
        <v>186</v>
      </c>
      <c r="D113">
        <v>1992</v>
      </c>
      <c r="E113" t="s">
        <v>146</v>
      </c>
      <c r="F113">
        <v>0.72899999999999998</v>
      </c>
      <c r="G113">
        <v>6.03</v>
      </c>
      <c r="I113" s="67">
        <f>(1+F113-F112)^(1/C113)-1</f>
        <v>6.4052053179784352E-2</v>
      </c>
      <c r="J113">
        <f>I113*100</f>
        <v>6.4052053179784352</v>
      </c>
      <c r="K113">
        <f t="shared" si="20"/>
        <v>1.0622231041423607</v>
      </c>
      <c r="O113" s="70">
        <f t="shared" si="19"/>
        <v>6.4052053179784352</v>
      </c>
      <c r="P113" s="70">
        <f t="shared" si="19"/>
        <v>1.0622231041423607</v>
      </c>
      <c r="Q113" s="70">
        <f t="shared" si="21"/>
        <v>6.03</v>
      </c>
    </row>
    <row r="114" spans="2:17" x14ac:dyDescent="0.25">
      <c r="B114" t="s">
        <v>185</v>
      </c>
      <c r="C114" s="68" t="s">
        <v>173</v>
      </c>
      <c r="D114">
        <v>1992</v>
      </c>
      <c r="E114" t="s">
        <v>146</v>
      </c>
      <c r="F114">
        <v>1.413</v>
      </c>
      <c r="G114">
        <v>3.38</v>
      </c>
      <c r="I114" s="67">
        <f>(1+F114-F113)^(1/C114)-1</f>
        <v>9.0746131060373214E-2</v>
      </c>
      <c r="J114">
        <f>I114*100</f>
        <v>9.0746131060373223</v>
      </c>
      <c r="K114">
        <f t="shared" si="20"/>
        <v>2.6847967769341192</v>
      </c>
      <c r="O114" s="70">
        <f t="shared" si="19"/>
        <v>9.0746131060373223</v>
      </c>
      <c r="P114" s="70">
        <f t="shared" si="19"/>
        <v>2.6847967769341192</v>
      </c>
      <c r="Q114" s="70">
        <f t="shared" si="21"/>
        <v>3.38</v>
      </c>
    </row>
    <row r="115" spans="2:17" x14ac:dyDescent="0.25">
      <c r="B115" t="s">
        <v>170</v>
      </c>
      <c r="C115">
        <v>6</v>
      </c>
      <c r="D115">
        <v>1992</v>
      </c>
      <c r="E115" t="s">
        <v>144</v>
      </c>
      <c r="F115">
        <v>2.4E-2</v>
      </c>
      <c r="G115">
        <v>0.48</v>
      </c>
      <c r="I115" s="67">
        <f>(1+F115)^(1/C115)-1</f>
        <v>3.9605768733643743E-3</v>
      </c>
      <c r="J115">
        <f t="shared" ref="J115:J126" si="22">I115*100</f>
        <v>0.39605768733643743</v>
      </c>
      <c r="K115">
        <f t="shared" si="20"/>
        <v>0.8251201819509113</v>
      </c>
      <c r="O115" s="70">
        <f t="shared" ref="O115:O126" si="23">J115</f>
        <v>0.39605768733643743</v>
      </c>
      <c r="P115" s="70">
        <f t="shared" ref="P115:P126" si="24">K115</f>
        <v>0.8251201819509113</v>
      </c>
      <c r="Q115" s="70">
        <f t="shared" si="21"/>
        <v>0.48</v>
      </c>
    </row>
    <row r="116" spans="2:17" x14ac:dyDescent="0.25">
      <c r="B116" t="s">
        <v>166</v>
      </c>
      <c r="C116">
        <v>4</v>
      </c>
      <c r="D116">
        <v>1992</v>
      </c>
      <c r="E116" t="s">
        <v>144</v>
      </c>
      <c r="F116">
        <v>0.193</v>
      </c>
      <c r="G116">
        <v>4.01</v>
      </c>
      <c r="I116" s="67">
        <f>(1+F116-F115)^(1/C116)-1</f>
        <v>3.9809133284585352E-2</v>
      </c>
      <c r="J116">
        <f t="shared" si="22"/>
        <v>3.9809133284585352</v>
      </c>
      <c r="K116">
        <f t="shared" si="20"/>
        <v>0.99274646594975946</v>
      </c>
      <c r="O116" s="70">
        <f t="shared" si="23"/>
        <v>3.9809133284585352</v>
      </c>
      <c r="P116" s="70">
        <f t="shared" si="24"/>
        <v>0.99274646594975946</v>
      </c>
      <c r="Q116" s="70">
        <f t="shared" ref="Q116:Q126" si="25">O116/P116</f>
        <v>4.01</v>
      </c>
    </row>
    <row r="117" spans="2:17" x14ac:dyDescent="0.25">
      <c r="B117" t="s">
        <v>167</v>
      </c>
      <c r="C117" s="68" t="s">
        <v>186</v>
      </c>
      <c r="D117">
        <v>1992</v>
      </c>
      <c r="E117" t="s">
        <v>144</v>
      </c>
      <c r="F117">
        <v>0.56299999999999994</v>
      </c>
      <c r="G117">
        <v>6.66</v>
      </c>
      <c r="I117" s="67">
        <f>(1+F117-F116)^(1/C117)-1</f>
        <v>6.498652656427617E-2</v>
      </c>
      <c r="J117">
        <f t="shared" si="22"/>
        <v>6.498652656427617</v>
      </c>
      <c r="K117">
        <f t="shared" si="20"/>
        <v>0.97577367213627886</v>
      </c>
      <c r="O117" s="70">
        <f t="shared" si="23"/>
        <v>6.498652656427617</v>
      </c>
      <c r="P117" s="70">
        <f t="shared" si="24"/>
        <v>0.97577367213627886</v>
      </c>
      <c r="Q117" s="70">
        <f t="shared" si="25"/>
        <v>6.66</v>
      </c>
    </row>
    <row r="118" spans="2:17" x14ac:dyDescent="0.25">
      <c r="B118" t="s">
        <v>185</v>
      </c>
      <c r="C118" s="68" t="s">
        <v>173</v>
      </c>
      <c r="D118">
        <v>1992</v>
      </c>
      <c r="E118" t="s">
        <v>144</v>
      </c>
      <c r="F118">
        <v>1.357</v>
      </c>
      <c r="G118">
        <v>5.93</v>
      </c>
      <c r="I118" s="67">
        <f>(1+F118-F117)^(1/C118)-1</f>
        <v>0.10230998095167521</v>
      </c>
      <c r="J118">
        <f t="shared" si="22"/>
        <v>10.230998095167521</v>
      </c>
      <c r="K118">
        <f t="shared" si="20"/>
        <v>1.7252947883924994</v>
      </c>
      <c r="O118" s="70">
        <f t="shared" si="23"/>
        <v>10.230998095167521</v>
      </c>
      <c r="P118" s="70">
        <f t="shared" si="24"/>
        <v>1.7252947883924994</v>
      </c>
      <c r="Q118" s="70">
        <f t="shared" si="25"/>
        <v>5.93</v>
      </c>
    </row>
    <row r="119" spans="2:17" x14ac:dyDescent="0.25">
      <c r="B119" t="s">
        <v>170</v>
      </c>
      <c r="C119">
        <v>6</v>
      </c>
      <c r="D119">
        <v>1999</v>
      </c>
      <c r="E119" t="s">
        <v>146</v>
      </c>
      <c r="F119">
        <v>0.3</v>
      </c>
      <c r="G119">
        <v>4.37</v>
      </c>
      <c r="I119" s="67">
        <f>(1+F119)^(1/C119)-1</f>
        <v>4.4697507923277202E-2</v>
      </c>
      <c r="J119">
        <f t="shared" si="22"/>
        <v>4.4697507923277202</v>
      </c>
      <c r="K119">
        <f t="shared" si="20"/>
        <v>1.0228262682672129</v>
      </c>
      <c r="O119" s="70">
        <f t="shared" si="23"/>
        <v>4.4697507923277202</v>
      </c>
      <c r="P119" s="70">
        <f t="shared" si="24"/>
        <v>1.0228262682672129</v>
      </c>
      <c r="Q119" s="70">
        <f t="shared" si="25"/>
        <v>4.37</v>
      </c>
    </row>
    <row r="120" spans="2:17" x14ac:dyDescent="0.25">
      <c r="B120" t="s">
        <v>166</v>
      </c>
      <c r="C120">
        <v>4</v>
      </c>
      <c r="D120">
        <v>1999</v>
      </c>
      <c r="E120" t="s">
        <v>146</v>
      </c>
      <c r="F120">
        <v>0.46100000000000002</v>
      </c>
      <c r="G120">
        <v>6.68</v>
      </c>
      <c r="I120" s="67">
        <f>(1+F120-F119)^(1/C120)-1</f>
        <v>3.8025577605907745E-2</v>
      </c>
      <c r="J120">
        <f t="shared" si="22"/>
        <v>3.8025577605907745</v>
      </c>
      <c r="K120">
        <f t="shared" si="20"/>
        <v>0.56924517374113393</v>
      </c>
      <c r="O120" s="70">
        <f t="shared" si="23"/>
        <v>3.8025577605907745</v>
      </c>
      <c r="P120" s="70">
        <f t="shared" si="24"/>
        <v>0.56924517374113393</v>
      </c>
      <c r="Q120" s="70">
        <f t="shared" si="25"/>
        <v>6.68</v>
      </c>
    </row>
    <row r="121" spans="2:17" x14ac:dyDescent="0.25">
      <c r="B121" t="s">
        <v>167</v>
      </c>
      <c r="C121" s="68" t="s">
        <v>186</v>
      </c>
      <c r="D121">
        <v>1999</v>
      </c>
      <c r="E121" t="s">
        <v>146</v>
      </c>
      <c r="F121">
        <v>1.075</v>
      </c>
      <c r="G121">
        <v>5.43</v>
      </c>
      <c r="I121" s="67">
        <f>(1+F121-F120)^(1/C121)-1</f>
        <v>0.1004763306842229</v>
      </c>
      <c r="J121">
        <f t="shared" si="22"/>
        <v>10.047633068422289</v>
      </c>
      <c r="K121">
        <f t="shared" si="20"/>
        <v>1.8503928302803481</v>
      </c>
      <c r="O121" s="70">
        <f t="shared" si="23"/>
        <v>10.047633068422289</v>
      </c>
      <c r="P121" s="70">
        <f t="shared" si="24"/>
        <v>1.8503928302803481</v>
      </c>
      <c r="Q121" s="70">
        <f t="shared" si="25"/>
        <v>5.43</v>
      </c>
    </row>
    <row r="122" spans="2:17" x14ac:dyDescent="0.25">
      <c r="B122" t="s">
        <v>185</v>
      </c>
      <c r="C122" s="68" t="s">
        <v>173</v>
      </c>
      <c r="D122">
        <v>1999</v>
      </c>
      <c r="E122" t="s">
        <v>146</v>
      </c>
      <c r="F122">
        <v>2.1760000000000002</v>
      </c>
      <c r="G122">
        <v>3.47</v>
      </c>
      <c r="I122" s="67">
        <f>(1+F122-F121)^(1/C122)-1</f>
        <v>0.13171657196739095</v>
      </c>
      <c r="J122">
        <f t="shared" si="22"/>
        <v>13.171657196739094</v>
      </c>
      <c r="K122">
        <f t="shared" si="20"/>
        <v>3.7958666273023325</v>
      </c>
      <c r="O122" s="70">
        <f t="shared" si="23"/>
        <v>13.171657196739094</v>
      </c>
      <c r="P122" s="70">
        <f t="shared" si="24"/>
        <v>3.7958666273023325</v>
      </c>
      <c r="Q122" s="70">
        <f t="shared" si="25"/>
        <v>3.47</v>
      </c>
    </row>
    <row r="123" spans="2:17" x14ac:dyDescent="0.25">
      <c r="B123" t="s">
        <v>170</v>
      </c>
      <c r="C123">
        <v>6</v>
      </c>
      <c r="D123">
        <v>1999</v>
      </c>
      <c r="E123" t="s">
        <v>144</v>
      </c>
      <c r="F123">
        <v>7.8E-2</v>
      </c>
      <c r="G123">
        <v>0.91</v>
      </c>
      <c r="I123" s="67">
        <f>(1+F123)^(1/C123)-1</f>
        <v>1.2596589090453358E-2</v>
      </c>
      <c r="J123">
        <f t="shared" si="22"/>
        <v>1.2596589090453358</v>
      </c>
      <c r="K123">
        <f t="shared" si="20"/>
        <v>1.384240559390479</v>
      </c>
      <c r="O123" s="70">
        <f t="shared" si="23"/>
        <v>1.2596589090453358</v>
      </c>
      <c r="P123" s="70">
        <f t="shared" si="24"/>
        <v>1.384240559390479</v>
      </c>
      <c r="Q123" s="70">
        <f t="shared" si="25"/>
        <v>0.91</v>
      </c>
    </row>
    <row r="124" spans="2:17" x14ac:dyDescent="0.25">
      <c r="B124" t="s">
        <v>166</v>
      </c>
      <c r="C124">
        <v>4</v>
      </c>
      <c r="D124">
        <v>1999</v>
      </c>
      <c r="E124" t="s">
        <v>144</v>
      </c>
      <c r="F124">
        <v>0.30099999999999999</v>
      </c>
      <c r="G124">
        <v>3.86</v>
      </c>
      <c r="I124" s="67">
        <f>(1+F124-F123)^(1/C124)-1</f>
        <v>5.1614617659882178E-2</v>
      </c>
      <c r="J124">
        <f t="shared" si="22"/>
        <v>5.1614617659882178</v>
      </c>
      <c r="K124">
        <f t="shared" si="20"/>
        <v>1.3371662606187094</v>
      </c>
      <c r="O124" s="70">
        <f t="shared" si="23"/>
        <v>5.1614617659882178</v>
      </c>
      <c r="P124" s="70">
        <f t="shared" si="24"/>
        <v>1.3371662606187094</v>
      </c>
      <c r="Q124" s="70">
        <f t="shared" si="25"/>
        <v>3.86</v>
      </c>
    </row>
    <row r="125" spans="2:17" x14ac:dyDescent="0.25">
      <c r="B125" t="s">
        <v>167</v>
      </c>
      <c r="C125" s="68" t="s">
        <v>186</v>
      </c>
      <c r="D125">
        <v>1999</v>
      </c>
      <c r="E125" t="s">
        <v>144</v>
      </c>
      <c r="F125">
        <v>0.58599999999999997</v>
      </c>
      <c r="G125">
        <v>4.28</v>
      </c>
      <c r="I125" s="67">
        <f>(1+F125-F124)^(1/C125)-1</f>
        <v>5.1430632213731453E-2</v>
      </c>
      <c r="J125">
        <f t="shared" si="22"/>
        <v>5.1430632213731453</v>
      </c>
      <c r="K125">
        <f t="shared" si="20"/>
        <v>1.2016502853675572</v>
      </c>
      <c r="O125" s="70">
        <f t="shared" si="23"/>
        <v>5.1430632213731453</v>
      </c>
      <c r="P125" s="70">
        <f t="shared" si="24"/>
        <v>1.2016502853675572</v>
      </c>
      <c r="Q125" s="70">
        <f t="shared" si="25"/>
        <v>4.28</v>
      </c>
    </row>
    <row r="126" spans="2:17" x14ac:dyDescent="0.25">
      <c r="B126" t="s">
        <v>185</v>
      </c>
      <c r="C126" s="68" t="s">
        <v>173</v>
      </c>
      <c r="D126">
        <v>1999</v>
      </c>
      <c r="E126" t="s">
        <v>144</v>
      </c>
      <c r="F126">
        <v>1.718</v>
      </c>
      <c r="G126">
        <v>4.6500000000000004</v>
      </c>
      <c r="I126" s="67">
        <f>(1+F126-F125)^(1/C126)-1</f>
        <v>0.13448267156700644</v>
      </c>
      <c r="J126">
        <f t="shared" si="22"/>
        <v>13.448267156700645</v>
      </c>
      <c r="K126">
        <f t="shared" si="20"/>
        <v>2.8921004638065901</v>
      </c>
      <c r="O126" s="70">
        <f t="shared" si="23"/>
        <v>13.448267156700645</v>
      </c>
      <c r="P126" s="70">
        <f t="shared" si="24"/>
        <v>2.8921004638065901</v>
      </c>
      <c r="Q126" s="70">
        <f t="shared" si="25"/>
        <v>4.6500000000000004</v>
      </c>
    </row>
    <row r="128" spans="2:17" x14ac:dyDescent="0.25">
      <c r="D128" s="73" t="s">
        <v>196</v>
      </c>
      <c r="F128" t="s">
        <v>197</v>
      </c>
    </row>
    <row r="130" spans="2:18" x14ac:dyDescent="0.25">
      <c r="C130" t="s">
        <v>145</v>
      </c>
      <c r="D130" t="s">
        <v>157</v>
      </c>
      <c r="E130" t="s">
        <v>143</v>
      </c>
      <c r="F130" t="s">
        <v>198</v>
      </c>
      <c r="G130" t="s">
        <v>142</v>
      </c>
      <c r="H130" s="69" t="s">
        <v>195</v>
      </c>
      <c r="J130" t="s">
        <v>148</v>
      </c>
      <c r="K130" t="s">
        <v>150</v>
      </c>
      <c r="L130" t="s">
        <v>147</v>
      </c>
      <c r="P130" t="s">
        <v>148</v>
      </c>
      <c r="Q130" t="s">
        <v>147</v>
      </c>
      <c r="R130" t="s">
        <v>149</v>
      </c>
    </row>
    <row r="131" spans="2:18" x14ac:dyDescent="0.25">
      <c r="B131" t="s">
        <v>170</v>
      </c>
      <c r="C131">
        <v>6</v>
      </c>
      <c r="D131">
        <v>1992</v>
      </c>
      <c r="E131" t="s">
        <v>146</v>
      </c>
      <c r="F131" t="s">
        <v>199</v>
      </c>
      <c r="G131">
        <v>0.193</v>
      </c>
      <c r="H131">
        <v>3.67</v>
      </c>
      <c r="J131" s="67">
        <f>(1+G131)^(1/C131)-1</f>
        <v>2.9848657712524096E-2</v>
      </c>
      <c r="K131">
        <f>J131*100</f>
        <v>2.9848657712524096</v>
      </c>
      <c r="L131">
        <f>K131/H131</f>
        <v>0.81331492404697814</v>
      </c>
      <c r="P131" s="70">
        <f t="shared" ref="P131:Q134" si="26">K131</f>
        <v>2.9848657712524096</v>
      </c>
      <c r="Q131" s="70">
        <f t="shared" si="26"/>
        <v>0.81331492404697814</v>
      </c>
      <c r="R131" s="70">
        <f>P131/Q131</f>
        <v>3.67</v>
      </c>
    </row>
    <row r="132" spans="2:18" x14ac:dyDescent="0.25">
      <c r="B132" t="s">
        <v>166</v>
      </c>
      <c r="C132">
        <v>4</v>
      </c>
      <c r="D132">
        <v>1992</v>
      </c>
      <c r="E132" t="s">
        <v>146</v>
      </c>
      <c r="F132" t="s">
        <v>199</v>
      </c>
      <c r="G132">
        <v>0.34</v>
      </c>
      <c r="H132">
        <v>5.96</v>
      </c>
      <c r="J132" s="67">
        <f>(1+G132-G131)^(1/C132)-1</f>
        <v>3.4882050689460486E-2</v>
      </c>
      <c r="K132">
        <f>J132*100</f>
        <v>3.4882050689460486</v>
      </c>
      <c r="L132">
        <f t="shared" ref="L132:L146" si="27">K132/H132</f>
        <v>0.58526930687014245</v>
      </c>
      <c r="P132" s="70">
        <f t="shared" si="26"/>
        <v>3.4882050689460486</v>
      </c>
      <c r="Q132" s="70">
        <f t="shared" si="26"/>
        <v>0.58526930687014245</v>
      </c>
      <c r="R132" s="70">
        <f t="shared" ref="R132:R146" si="28">P132/Q132</f>
        <v>5.9599999999999991</v>
      </c>
    </row>
    <row r="133" spans="2:18" x14ac:dyDescent="0.25">
      <c r="B133" t="s">
        <v>167</v>
      </c>
      <c r="C133" s="68" t="s">
        <v>186</v>
      </c>
      <c r="D133">
        <v>1992</v>
      </c>
      <c r="E133" t="s">
        <v>146</v>
      </c>
      <c r="F133" t="s">
        <v>199</v>
      </c>
      <c r="G133">
        <v>0.69</v>
      </c>
      <c r="H133">
        <v>5.54</v>
      </c>
      <c r="J133" s="67">
        <f>(1+G133-G132)^(1/C133)-1</f>
        <v>6.185875879493441E-2</v>
      </c>
      <c r="K133">
        <f>J133*100</f>
        <v>6.185875879493441</v>
      </c>
      <c r="L133">
        <f t="shared" si="27"/>
        <v>1.1165840937713791</v>
      </c>
      <c r="P133" s="70">
        <f t="shared" si="26"/>
        <v>6.185875879493441</v>
      </c>
      <c r="Q133" s="70">
        <f t="shared" si="26"/>
        <v>1.1165840937713791</v>
      </c>
      <c r="R133" s="70">
        <f t="shared" si="28"/>
        <v>5.5400000000000009</v>
      </c>
    </row>
    <row r="134" spans="2:18" x14ac:dyDescent="0.25">
      <c r="B134" t="s">
        <v>185</v>
      </c>
      <c r="C134" s="68" t="s">
        <v>173</v>
      </c>
      <c r="D134">
        <v>1992</v>
      </c>
      <c r="E134" t="s">
        <v>146</v>
      </c>
      <c r="F134" t="s">
        <v>199</v>
      </c>
      <c r="G134">
        <v>1.367</v>
      </c>
      <c r="H134">
        <v>3.26</v>
      </c>
      <c r="J134" s="67">
        <f>(1+G134-G133)^(1/C134)-1</f>
        <v>8.9989155533994003E-2</v>
      </c>
      <c r="K134">
        <f>J134*100</f>
        <v>8.9989155533993994</v>
      </c>
      <c r="L134">
        <f t="shared" si="27"/>
        <v>2.7604035439875458</v>
      </c>
      <c r="P134" s="70">
        <f t="shared" si="26"/>
        <v>8.9989155533993994</v>
      </c>
      <c r="Q134" s="70">
        <f t="shared" si="26"/>
        <v>2.7604035439875458</v>
      </c>
      <c r="R134" s="70">
        <f t="shared" si="28"/>
        <v>3.26</v>
      </c>
    </row>
    <row r="135" spans="2:18" x14ac:dyDescent="0.25">
      <c r="B135" t="s">
        <v>170</v>
      </c>
      <c r="C135">
        <v>6</v>
      </c>
      <c r="D135">
        <v>1992</v>
      </c>
      <c r="E135" t="s">
        <v>144</v>
      </c>
      <c r="F135" t="s">
        <v>200</v>
      </c>
      <c r="G135">
        <v>0.20200000000000001</v>
      </c>
      <c r="H135">
        <v>3.88</v>
      </c>
      <c r="J135" s="67">
        <f>(1+G135)^(1/C135)-1</f>
        <v>3.1139470380553425E-2</v>
      </c>
      <c r="K135">
        <f t="shared" ref="K135:K146" si="29">J135*100</f>
        <v>3.1139470380553425</v>
      </c>
      <c r="L135">
        <f t="shared" si="27"/>
        <v>0.8025636696018924</v>
      </c>
      <c r="P135" s="70">
        <f t="shared" ref="P135:P146" si="30">K135</f>
        <v>3.1139470380553425</v>
      </c>
      <c r="Q135" s="70">
        <f t="shared" ref="Q135:Q146" si="31">L135</f>
        <v>0.8025636696018924</v>
      </c>
      <c r="R135" s="70">
        <f t="shared" si="28"/>
        <v>3.88</v>
      </c>
    </row>
    <row r="136" spans="2:18" x14ac:dyDescent="0.25">
      <c r="B136" t="s">
        <v>166</v>
      </c>
      <c r="C136">
        <v>4</v>
      </c>
      <c r="D136">
        <v>1992</v>
      </c>
      <c r="E136" t="s">
        <v>144</v>
      </c>
      <c r="F136" t="s">
        <v>200</v>
      </c>
      <c r="G136">
        <v>0.34599999999999997</v>
      </c>
      <c r="H136">
        <v>6.2</v>
      </c>
      <c r="J136" s="67">
        <f>(1+G136-G135)^(1/C136)-1</f>
        <v>3.4204697615358493E-2</v>
      </c>
      <c r="K136">
        <f t="shared" si="29"/>
        <v>3.4204697615358493</v>
      </c>
      <c r="L136">
        <f t="shared" si="27"/>
        <v>0.5516886712154595</v>
      </c>
      <c r="P136" s="70">
        <f t="shared" si="30"/>
        <v>3.4204697615358493</v>
      </c>
      <c r="Q136" s="70">
        <f t="shared" si="31"/>
        <v>0.5516886712154595</v>
      </c>
      <c r="R136" s="70">
        <f t="shared" si="28"/>
        <v>6.2</v>
      </c>
    </row>
    <row r="137" spans="2:18" x14ac:dyDescent="0.25">
      <c r="B137" t="s">
        <v>167</v>
      </c>
      <c r="C137" s="68" t="s">
        <v>186</v>
      </c>
      <c r="D137">
        <v>1992</v>
      </c>
      <c r="E137" t="s">
        <v>144</v>
      </c>
      <c r="F137" t="s">
        <v>200</v>
      </c>
      <c r="G137">
        <v>0.69299999999999995</v>
      </c>
      <c r="H137">
        <v>5.63</v>
      </c>
      <c r="J137" s="67">
        <f>(1+G137-G136)^(1/C137)-1</f>
        <v>6.1386401508842336E-2</v>
      </c>
      <c r="K137">
        <f t="shared" si="29"/>
        <v>6.1386401508842336</v>
      </c>
      <c r="L137">
        <f t="shared" si="27"/>
        <v>1.090344609393292</v>
      </c>
      <c r="P137" s="70">
        <f t="shared" si="30"/>
        <v>6.1386401508842336</v>
      </c>
      <c r="Q137" s="70">
        <f t="shared" si="31"/>
        <v>1.090344609393292</v>
      </c>
      <c r="R137" s="70">
        <f t="shared" si="28"/>
        <v>5.63</v>
      </c>
    </row>
    <row r="138" spans="2:18" x14ac:dyDescent="0.25">
      <c r="B138" t="s">
        <v>185</v>
      </c>
      <c r="C138" s="68" t="s">
        <v>173</v>
      </c>
      <c r="D138">
        <v>1992</v>
      </c>
      <c r="E138" t="s">
        <v>144</v>
      </c>
      <c r="F138" t="s">
        <v>200</v>
      </c>
      <c r="G138">
        <v>1.3819999999999999</v>
      </c>
      <c r="H138">
        <v>3.31</v>
      </c>
      <c r="J138" s="67">
        <f>(1+G138-G137)^(1/C138)-1</f>
        <v>9.1285224080682958E-2</v>
      </c>
      <c r="K138">
        <f t="shared" si="29"/>
        <v>9.1285224080682958</v>
      </c>
      <c r="L138">
        <f t="shared" si="27"/>
        <v>2.7578617547034128</v>
      </c>
      <c r="P138" s="70">
        <f t="shared" si="30"/>
        <v>9.1285224080682958</v>
      </c>
      <c r="Q138" s="70">
        <f t="shared" si="31"/>
        <v>2.7578617547034128</v>
      </c>
      <c r="R138" s="70">
        <f t="shared" si="28"/>
        <v>3.31</v>
      </c>
    </row>
    <row r="139" spans="2:18" x14ac:dyDescent="0.25">
      <c r="B139" t="s">
        <v>170</v>
      </c>
      <c r="C139">
        <v>6</v>
      </c>
      <c r="D139">
        <v>1999</v>
      </c>
      <c r="E139" t="s">
        <v>146</v>
      </c>
      <c r="F139" t="s">
        <v>199</v>
      </c>
      <c r="G139">
        <v>1.7000000000000001E-2</v>
      </c>
      <c r="H139">
        <v>0.34</v>
      </c>
      <c r="J139" s="67">
        <f>(1+G139)^(1/C139)-1</f>
        <v>2.8134699097197569E-3</v>
      </c>
      <c r="K139">
        <f t="shared" si="29"/>
        <v>0.28134699097197569</v>
      </c>
      <c r="L139">
        <f t="shared" si="27"/>
        <v>0.82749114991757544</v>
      </c>
      <c r="P139" s="70">
        <f t="shared" si="30"/>
        <v>0.28134699097197569</v>
      </c>
      <c r="Q139" s="70">
        <f t="shared" si="31"/>
        <v>0.82749114991757544</v>
      </c>
      <c r="R139" s="70">
        <f t="shared" si="28"/>
        <v>0.34</v>
      </c>
    </row>
    <row r="140" spans="2:18" x14ac:dyDescent="0.25">
      <c r="B140" t="s">
        <v>166</v>
      </c>
      <c r="C140">
        <v>4</v>
      </c>
      <c r="D140">
        <v>1999</v>
      </c>
      <c r="E140" t="s">
        <v>146</v>
      </c>
      <c r="F140" t="s">
        <v>199</v>
      </c>
      <c r="G140">
        <v>0.188</v>
      </c>
      <c r="H140">
        <v>3.85</v>
      </c>
      <c r="J140" s="67">
        <f>(1+G140-G139)^(1/C140)-1</f>
        <v>4.0253591233167851E-2</v>
      </c>
      <c r="K140">
        <f t="shared" si="29"/>
        <v>4.0253591233167851</v>
      </c>
      <c r="L140">
        <f t="shared" si="27"/>
        <v>1.045547824238126</v>
      </c>
      <c r="P140" s="70">
        <f t="shared" si="30"/>
        <v>4.0253591233167851</v>
      </c>
      <c r="Q140" s="70">
        <f t="shared" si="31"/>
        <v>1.045547824238126</v>
      </c>
      <c r="R140" s="70">
        <f t="shared" si="28"/>
        <v>3.85</v>
      </c>
    </row>
    <row r="141" spans="2:18" x14ac:dyDescent="0.25">
      <c r="B141" t="s">
        <v>167</v>
      </c>
      <c r="C141" s="68" t="s">
        <v>186</v>
      </c>
      <c r="D141">
        <v>1999</v>
      </c>
      <c r="E141" t="s">
        <v>146</v>
      </c>
      <c r="F141" t="s">
        <v>199</v>
      </c>
      <c r="G141">
        <v>0.56299999999999994</v>
      </c>
      <c r="H141">
        <v>6.52</v>
      </c>
      <c r="J141" s="67">
        <f>(1+G141-G140)^(1/C141)-1</f>
        <v>6.5762756635474151E-2</v>
      </c>
      <c r="K141">
        <f t="shared" si="29"/>
        <v>6.5762756635474151</v>
      </c>
      <c r="L141">
        <f t="shared" si="27"/>
        <v>1.0086312367404011</v>
      </c>
      <c r="P141" s="70">
        <f t="shared" si="30"/>
        <v>6.5762756635474151</v>
      </c>
      <c r="Q141" s="70">
        <f t="shared" si="31"/>
        <v>1.0086312367404011</v>
      </c>
      <c r="R141" s="70">
        <f t="shared" si="28"/>
        <v>6.52</v>
      </c>
    </row>
    <row r="142" spans="2:18" x14ac:dyDescent="0.25">
      <c r="B142" t="s">
        <v>185</v>
      </c>
      <c r="C142" s="68" t="s">
        <v>173</v>
      </c>
      <c r="D142">
        <v>1999</v>
      </c>
      <c r="E142" t="s">
        <v>146</v>
      </c>
      <c r="F142" t="s">
        <v>199</v>
      </c>
      <c r="G142">
        <v>1.367</v>
      </c>
      <c r="H142">
        <v>5.95</v>
      </c>
      <c r="J142" s="67">
        <f>(1+G142-G141)^(1/C142)-1</f>
        <v>0.1033316815186538</v>
      </c>
      <c r="K142">
        <f t="shared" si="29"/>
        <v>10.33316815186538</v>
      </c>
      <c r="L142">
        <f t="shared" si="27"/>
        <v>1.7366669162798956</v>
      </c>
      <c r="P142" s="70">
        <f t="shared" si="30"/>
        <v>10.33316815186538</v>
      </c>
      <c r="Q142" s="70">
        <f t="shared" si="31"/>
        <v>1.7366669162798956</v>
      </c>
      <c r="R142" s="70">
        <f t="shared" si="28"/>
        <v>5.95</v>
      </c>
    </row>
    <row r="143" spans="2:18" x14ac:dyDescent="0.25">
      <c r="B143" t="s">
        <v>170</v>
      </c>
      <c r="C143">
        <v>6</v>
      </c>
      <c r="D143">
        <v>1999</v>
      </c>
      <c r="E143" t="s">
        <v>144</v>
      </c>
      <c r="F143" t="s">
        <v>200</v>
      </c>
      <c r="G143">
        <v>2.3E-2</v>
      </c>
      <c r="H143">
        <v>0.45</v>
      </c>
      <c r="J143" s="67">
        <f>(1+G143)^(1/C143)-1</f>
        <v>3.7971053021661483E-3</v>
      </c>
      <c r="K143">
        <f t="shared" si="29"/>
        <v>0.37971053021661483</v>
      </c>
      <c r="L143">
        <f t="shared" si="27"/>
        <v>0.84380117825914402</v>
      </c>
      <c r="P143" s="70">
        <f t="shared" si="30"/>
        <v>0.37971053021661483</v>
      </c>
      <c r="Q143" s="70">
        <f t="shared" si="31"/>
        <v>0.84380117825914402</v>
      </c>
      <c r="R143" s="70">
        <f t="shared" si="28"/>
        <v>0.45</v>
      </c>
    </row>
    <row r="144" spans="2:18" x14ac:dyDescent="0.25">
      <c r="B144" t="s">
        <v>166</v>
      </c>
      <c r="C144">
        <v>4</v>
      </c>
      <c r="D144">
        <v>1999</v>
      </c>
      <c r="E144" t="s">
        <v>144</v>
      </c>
      <c r="F144" t="s">
        <v>200</v>
      </c>
      <c r="G144">
        <v>0.193</v>
      </c>
      <c r="H144">
        <v>4</v>
      </c>
      <c r="J144" s="67">
        <f>(1+G144-G143)^(1/C144)-1</f>
        <v>4.0031433486121593E-2</v>
      </c>
      <c r="K144">
        <f t="shared" si="29"/>
        <v>4.0031433486121593</v>
      </c>
      <c r="L144">
        <f t="shared" si="27"/>
        <v>1.0007858371530398</v>
      </c>
      <c r="P144" s="70">
        <f t="shared" si="30"/>
        <v>4.0031433486121593</v>
      </c>
      <c r="Q144" s="70">
        <f t="shared" si="31"/>
        <v>1.0007858371530398</v>
      </c>
      <c r="R144" s="70">
        <f t="shared" si="28"/>
        <v>4</v>
      </c>
    </row>
    <row r="145" spans="2:18" x14ac:dyDescent="0.25">
      <c r="B145" t="s">
        <v>167</v>
      </c>
      <c r="C145" s="68" t="s">
        <v>186</v>
      </c>
      <c r="D145">
        <v>1999</v>
      </c>
      <c r="E145" t="s">
        <v>144</v>
      </c>
      <c r="F145" t="s">
        <v>200</v>
      </c>
      <c r="G145">
        <v>0.55900000000000005</v>
      </c>
      <c r="H145">
        <v>6.57</v>
      </c>
      <c r="J145" s="67">
        <f>(1+G145-G144)^(1/C145)-1</f>
        <v>6.4363909051986079E-2</v>
      </c>
      <c r="K145">
        <f t="shared" si="29"/>
        <v>6.4363909051986079</v>
      </c>
      <c r="L145">
        <f t="shared" si="27"/>
        <v>0.9796637603042021</v>
      </c>
      <c r="P145" s="70">
        <f t="shared" si="30"/>
        <v>6.4363909051986079</v>
      </c>
      <c r="Q145" s="70">
        <f t="shared" si="31"/>
        <v>0.9796637603042021</v>
      </c>
      <c r="R145" s="70">
        <f t="shared" si="28"/>
        <v>6.57</v>
      </c>
    </row>
    <row r="146" spans="2:18" x14ac:dyDescent="0.25">
      <c r="B146" t="s">
        <v>185</v>
      </c>
      <c r="C146" s="68" t="s">
        <v>173</v>
      </c>
      <c r="D146">
        <v>1999</v>
      </c>
      <c r="E146" t="s">
        <v>144</v>
      </c>
      <c r="F146" t="s">
        <v>200</v>
      </c>
      <c r="G146">
        <v>1.339</v>
      </c>
      <c r="H146">
        <v>5.82</v>
      </c>
      <c r="J146" s="67">
        <f>(1+G146-G145)^(1/C146)-1</f>
        <v>0.1008715974654073</v>
      </c>
      <c r="K146">
        <f t="shared" si="29"/>
        <v>10.087159746540731</v>
      </c>
      <c r="L146">
        <f t="shared" si="27"/>
        <v>1.7331889598867234</v>
      </c>
      <c r="P146" s="70">
        <f t="shared" si="30"/>
        <v>10.087159746540731</v>
      </c>
      <c r="Q146" s="70">
        <f t="shared" si="31"/>
        <v>1.7331889598867234</v>
      </c>
      <c r="R146" s="70">
        <f t="shared" si="28"/>
        <v>5.82</v>
      </c>
    </row>
    <row r="147" spans="2:18" x14ac:dyDescent="0.25">
      <c r="B147" t="s">
        <v>170</v>
      </c>
      <c r="C147">
        <v>6</v>
      </c>
      <c r="D147">
        <v>1992</v>
      </c>
      <c r="E147" t="s">
        <v>146</v>
      </c>
      <c r="F147" t="s">
        <v>199</v>
      </c>
      <c r="G147">
        <v>0.29899999999999999</v>
      </c>
      <c r="H147">
        <v>4.24</v>
      </c>
      <c r="J147" s="67">
        <f>(1+G147)^(1/C147)-1</f>
        <v>4.4563529397077639E-2</v>
      </c>
      <c r="K147">
        <f>J147*100</f>
        <v>4.4563529397077639</v>
      </c>
      <c r="L147">
        <f>K147/H147</f>
        <v>1.0510266367235293</v>
      </c>
      <c r="P147" s="70">
        <f t="shared" ref="P147:Q150" si="32">K147</f>
        <v>4.4563529397077639</v>
      </c>
      <c r="Q147" s="70">
        <f t="shared" si="32"/>
        <v>1.0510266367235293</v>
      </c>
      <c r="R147" s="70">
        <f>P147/Q147</f>
        <v>4.24</v>
      </c>
    </row>
    <row r="148" spans="2:18" x14ac:dyDescent="0.25">
      <c r="B148" t="s">
        <v>166</v>
      </c>
      <c r="C148">
        <v>4</v>
      </c>
      <c r="D148">
        <v>1992</v>
      </c>
      <c r="E148" t="s">
        <v>146</v>
      </c>
      <c r="F148" t="s">
        <v>199</v>
      </c>
      <c r="G148">
        <v>0.46500000000000002</v>
      </c>
      <c r="H148">
        <v>6.45</v>
      </c>
      <c r="J148" s="67">
        <f>(1+G148-G147)^(1/C148)-1</f>
        <v>3.9141375817288493E-2</v>
      </c>
      <c r="K148">
        <f>J148*100</f>
        <v>3.9141375817288493</v>
      </c>
      <c r="L148">
        <f t="shared" ref="L148:L162" si="33">K148/H148</f>
        <v>0.60684303592695332</v>
      </c>
      <c r="P148" s="70">
        <f t="shared" si="32"/>
        <v>3.9141375817288493</v>
      </c>
      <c r="Q148" s="70">
        <f t="shared" si="32"/>
        <v>0.60684303592695332</v>
      </c>
      <c r="R148" s="70">
        <f t="shared" ref="R148:R162" si="34">P148/Q148</f>
        <v>6.45</v>
      </c>
    </row>
    <row r="149" spans="2:18" x14ac:dyDescent="0.25">
      <c r="B149" t="s">
        <v>167</v>
      </c>
      <c r="C149" s="68" t="s">
        <v>186</v>
      </c>
      <c r="D149">
        <v>1992</v>
      </c>
      <c r="E149" t="s">
        <v>146</v>
      </c>
      <c r="F149" t="s">
        <v>199</v>
      </c>
      <c r="G149">
        <v>1.081</v>
      </c>
      <c r="H149">
        <v>5.37</v>
      </c>
      <c r="J149" s="67">
        <f>(1+G149-G148)^(1/C149)-1</f>
        <v>0.10074892827295634</v>
      </c>
      <c r="K149">
        <f>J149*100</f>
        <v>10.074892827295635</v>
      </c>
      <c r="L149">
        <f t="shared" si="33"/>
        <v>1.876143915697511</v>
      </c>
      <c r="P149" s="70">
        <f t="shared" si="32"/>
        <v>10.074892827295635</v>
      </c>
      <c r="Q149" s="70">
        <f t="shared" si="32"/>
        <v>1.876143915697511</v>
      </c>
      <c r="R149" s="70">
        <f t="shared" si="34"/>
        <v>5.37</v>
      </c>
    </row>
    <row r="150" spans="2:18" x14ac:dyDescent="0.25">
      <c r="B150" t="s">
        <v>185</v>
      </c>
      <c r="C150" s="68" t="s">
        <v>173</v>
      </c>
      <c r="D150">
        <v>1992</v>
      </c>
      <c r="E150" t="s">
        <v>146</v>
      </c>
      <c r="F150" t="s">
        <v>199</v>
      </c>
      <c r="G150">
        <v>2.1869999999999998</v>
      </c>
      <c r="H150">
        <v>3.47</v>
      </c>
      <c r="J150" s="67">
        <f>(1+G150-G149)^(1/C150)-1</f>
        <v>0.1321650076333285</v>
      </c>
      <c r="K150">
        <f>J150*100</f>
        <v>13.216500763332849</v>
      </c>
      <c r="L150">
        <f t="shared" si="33"/>
        <v>3.8087898453408786</v>
      </c>
      <c r="P150" s="70">
        <f t="shared" si="32"/>
        <v>13.216500763332849</v>
      </c>
      <c r="Q150" s="70">
        <f t="shared" si="32"/>
        <v>3.8087898453408786</v>
      </c>
      <c r="R150" s="70">
        <f t="shared" si="34"/>
        <v>3.47</v>
      </c>
    </row>
    <row r="151" spans="2:18" x14ac:dyDescent="0.25">
      <c r="B151" t="s">
        <v>170</v>
      </c>
      <c r="C151">
        <v>6</v>
      </c>
      <c r="D151">
        <v>1992</v>
      </c>
      <c r="E151" t="s">
        <v>144</v>
      </c>
      <c r="F151" t="s">
        <v>200</v>
      </c>
      <c r="G151">
        <v>0.3</v>
      </c>
      <c r="H151">
        <v>4.33</v>
      </c>
      <c r="J151" s="67">
        <f>(1+G151)^(1/C151)-1</f>
        <v>4.4697507923277202E-2</v>
      </c>
      <c r="K151">
        <f t="shared" ref="K151:K162" si="35">J151*100</f>
        <v>4.4697507923277202</v>
      </c>
      <c r="L151">
        <f t="shared" si="33"/>
        <v>1.0322750097754549</v>
      </c>
      <c r="P151" s="70">
        <f t="shared" ref="P151:P162" si="36">K151</f>
        <v>4.4697507923277202</v>
      </c>
      <c r="Q151" s="70">
        <f t="shared" ref="Q151:Q162" si="37">L151</f>
        <v>1.0322750097754549</v>
      </c>
      <c r="R151" s="70">
        <f t="shared" si="34"/>
        <v>4.33</v>
      </c>
    </row>
    <row r="152" spans="2:18" x14ac:dyDescent="0.25">
      <c r="B152" t="s">
        <v>166</v>
      </c>
      <c r="C152">
        <v>4</v>
      </c>
      <c r="D152">
        <v>1992</v>
      </c>
      <c r="E152" t="s">
        <v>144</v>
      </c>
      <c r="F152" t="s">
        <v>200</v>
      </c>
      <c r="G152">
        <v>0.46200000000000002</v>
      </c>
      <c r="H152">
        <v>6.53</v>
      </c>
      <c r="J152" s="67">
        <f>(1+G152-G151)^(1/C152)-1</f>
        <v>3.8249025165422168E-2</v>
      </c>
      <c r="K152">
        <f t="shared" si="35"/>
        <v>3.8249025165422168</v>
      </c>
      <c r="L152">
        <f t="shared" si="33"/>
        <v>0.58574311126220779</v>
      </c>
      <c r="P152" s="70">
        <f t="shared" si="36"/>
        <v>3.8249025165422168</v>
      </c>
      <c r="Q152" s="70">
        <f t="shared" si="37"/>
        <v>0.58574311126220779</v>
      </c>
      <c r="R152" s="70">
        <f t="shared" si="34"/>
        <v>6.53</v>
      </c>
    </row>
    <row r="153" spans="2:18" x14ac:dyDescent="0.25">
      <c r="B153" t="s">
        <v>167</v>
      </c>
      <c r="C153" s="68" t="s">
        <v>186</v>
      </c>
      <c r="D153">
        <v>1992</v>
      </c>
      <c r="E153" t="s">
        <v>144</v>
      </c>
      <c r="F153" t="s">
        <v>200</v>
      </c>
      <c r="G153">
        <v>1.08</v>
      </c>
      <c r="H153">
        <v>5.38</v>
      </c>
      <c r="J153" s="67">
        <f>(1+G153-G152)^(1/C153)-1</f>
        <v>0.10102125609655976</v>
      </c>
      <c r="K153">
        <f t="shared" si="35"/>
        <v>10.102125609655976</v>
      </c>
      <c r="L153">
        <f t="shared" si="33"/>
        <v>1.8777185148059437</v>
      </c>
      <c r="P153" s="70">
        <f t="shared" si="36"/>
        <v>10.102125609655976</v>
      </c>
      <c r="Q153" s="70">
        <f t="shared" si="37"/>
        <v>1.8777185148059437</v>
      </c>
      <c r="R153" s="70">
        <f t="shared" si="34"/>
        <v>5.38</v>
      </c>
    </row>
    <row r="154" spans="2:18" x14ac:dyDescent="0.25">
      <c r="B154" t="s">
        <v>185</v>
      </c>
      <c r="C154" s="68" t="s">
        <v>173</v>
      </c>
      <c r="D154">
        <v>1992</v>
      </c>
      <c r="E154" t="s">
        <v>144</v>
      </c>
      <c r="F154" t="s">
        <v>200</v>
      </c>
      <c r="G154">
        <v>2.206</v>
      </c>
      <c r="H154">
        <v>3.48</v>
      </c>
      <c r="J154" s="67">
        <f>(1+G154-G153)^(1/C154)-1</f>
        <v>0.13394992519395466</v>
      </c>
      <c r="K154">
        <f t="shared" si="35"/>
        <v>13.394992519395466</v>
      </c>
      <c r="L154">
        <f t="shared" si="33"/>
        <v>3.8491357814354785</v>
      </c>
      <c r="P154" s="70">
        <f t="shared" si="36"/>
        <v>13.394992519395466</v>
      </c>
      <c r="Q154" s="70">
        <f t="shared" si="37"/>
        <v>3.8491357814354785</v>
      </c>
      <c r="R154" s="70">
        <f t="shared" si="34"/>
        <v>3.48</v>
      </c>
    </row>
    <row r="155" spans="2:18" x14ac:dyDescent="0.25">
      <c r="B155" t="s">
        <v>170</v>
      </c>
      <c r="C155">
        <v>6</v>
      </c>
      <c r="D155">
        <v>1999</v>
      </c>
      <c r="E155" t="s">
        <v>146</v>
      </c>
      <c r="F155" t="s">
        <v>199</v>
      </c>
      <c r="G155">
        <v>8.0000000000000002E-3</v>
      </c>
      <c r="H155">
        <v>0.09</v>
      </c>
      <c r="J155" s="67">
        <f>(1+G155)^(1/C155)-1</f>
        <v>1.3289104949067987E-3</v>
      </c>
      <c r="K155">
        <f t="shared" si="35"/>
        <v>0.13289104949067987</v>
      </c>
      <c r="L155">
        <f t="shared" si="33"/>
        <v>1.4765672165631096</v>
      </c>
      <c r="P155" s="70">
        <f t="shared" si="36"/>
        <v>0.13289104949067987</v>
      </c>
      <c r="Q155" s="70">
        <f t="shared" si="37"/>
        <v>1.4765672165631096</v>
      </c>
      <c r="R155" s="70">
        <f t="shared" si="34"/>
        <v>0.09</v>
      </c>
    </row>
    <row r="156" spans="2:18" x14ac:dyDescent="0.25">
      <c r="B156" t="s">
        <v>166</v>
      </c>
      <c r="C156">
        <v>4</v>
      </c>
      <c r="D156">
        <v>1999</v>
      </c>
      <c r="E156" t="s">
        <v>146</v>
      </c>
      <c r="F156" t="s">
        <v>199</v>
      </c>
      <c r="G156">
        <v>0.22</v>
      </c>
      <c r="H156">
        <v>2.76</v>
      </c>
      <c r="J156" s="67">
        <f>(1+G156-G155)^(1/C156)-1</f>
        <v>4.9241971883431157E-2</v>
      </c>
      <c r="K156">
        <f t="shared" si="35"/>
        <v>4.9241971883431157</v>
      </c>
      <c r="L156">
        <f t="shared" si="33"/>
        <v>1.7841294160663463</v>
      </c>
      <c r="P156" s="70">
        <f t="shared" si="36"/>
        <v>4.9241971883431157</v>
      </c>
      <c r="Q156" s="70">
        <f t="shared" si="37"/>
        <v>1.7841294160663463</v>
      </c>
      <c r="R156" s="70">
        <f t="shared" si="34"/>
        <v>2.76</v>
      </c>
    </row>
    <row r="157" spans="2:18" x14ac:dyDescent="0.25">
      <c r="B157" t="s">
        <v>167</v>
      </c>
      <c r="C157" s="68" t="s">
        <v>186</v>
      </c>
      <c r="D157">
        <v>1999</v>
      </c>
      <c r="E157" t="s">
        <v>146</v>
      </c>
      <c r="F157" t="s">
        <v>199</v>
      </c>
      <c r="G157">
        <v>0.49099999999999999</v>
      </c>
      <c r="H157">
        <v>3.5</v>
      </c>
      <c r="J157" s="67">
        <f>(1+G157-G156)^(1/C157)-1</f>
        <v>4.9129527005763229E-2</v>
      </c>
      <c r="K157">
        <f t="shared" si="35"/>
        <v>4.9129527005763229</v>
      </c>
      <c r="L157">
        <f t="shared" si="33"/>
        <v>1.403700771593235</v>
      </c>
      <c r="P157" s="70">
        <f t="shared" si="36"/>
        <v>4.9129527005763229</v>
      </c>
      <c r="Q157" s="70">
        <f t="shared" si="37"/>
        <v>1.403700771593235</v>
      </c>
      <c r="R157" s="70">
        <f t="shared" si="34"/>
        <v>3.5000000000000004</v>
      </c>
    </row>
    <row r="158" spans="2:18" x14ac:dyDescent="0.25">
      <c r="B158" t="s">
        <v>185</v>
      </c>
      <c r="C158" s="68" t="s">
        <v>173</v>
      </c>
      <c r="D158">
        <v>1999</v>
      </c>
      <c r="E158" t="s">
        <v>146</v>
      </c>
      <c r="F158" t="s">
        <v>199</v>
      </c>
      <c r="G158">
        <v>1.571</v>
      </c>
      <c r="H158">
        <v>4.24</v>
      </c>
      <c r="J158" s="67">
        <f>(1+G158-G157)^(1/C158)-1</f>
        <v>0.12982337547599943</v>
      </c>
      <c r="K158">
        <f t="shared" si="35"/>
        <v>12.982337547599943</v>
      </c>
      <c r="L158">
        <f t="shared" si="33"/>
        <v>3.0618720631131939</v>
      </c>
      <c r="P158" s="70">
        <f t="shared" si="36"/>
        <v>12.982337547599943</v>
      </c>
      <c r="Q158" s="70">
        <f t="shared" si="37"/>
        <v>3.0618720631131939</v>
      </c>
      <c r="R158" s="70">
        <f t="shared" si="34"/>
        <v>4.24</v>
      </c>
    </row>
    <row r="159" spans="2:18" x14ac:dyDescent="0.25">
      <c r="B159" t="s">
        <v>170</v>
      </c>
      <c r="C159">
        <v>6</v>
      </c>
      <c r="D159">
        <v>1999</v>
      </c>
      <c r="E159" t="s">
        <v>144</v>
      </c>
      <c r="F159" t="s">
        <v>200</v>
      </c>
      <c r="G159">
        <v>3.3000000000000002E-2</v>
      </c>
      <c r="H159">
        <v>0.38</v>
      </c>
      <c r="J159" s="67">
        <f>(1+G159)^(1/C159)-1</f>
        <v>5.4258653334493534E-3</v>
      </c>
      <c r="K159">
        <f t="shared" si="35"/>
        <v>0.54258653334493534</v>
      </c>
      <c r="L159">
        <f t="shared" si="33"/>
        <v>1.4278592982761455</v>
      </c>
      <c r="P159" s="70">
        <f t="shared" si="36"/>
        <v>0.54258653334493534</v>
      </c>
      <c r="Q159" s="70">
        <f t="shared" si="37"/>
        <v>1.4278592982761455</v>
      </c>
      <c r="R159" s="70">
        <f t="shared" si="34"/>
        <v>0.38</v>
      </c>
    </row>
    <row r="160" spans="2:18" x14ac:dyDescent="0.25">
      <c r="B160" t="s">
        <v>166</v>
      </c>
      <c r="C160">
        <v>4</v>
      </c>
      <c r="D160">
        <v>1999</v>
      </c>
      <c r="E160" t="s">
        <v>144</v>
      </c>
      <c r="F160" t="s">
        <v>200</v>
      </c>
      <c r="G160">
        <v>0.255</v>
      </c>
      <c r="H160">
        <v>3.25</v>
      </c>
      <c r="J160" s="67">
        <f>(1+G160-G159)^(1/C160)-1</f>
        <v>5.1399585521526792E-2</v>
      </c>
      <c r="K160">
        <f t="shared" si="35"/>
        <v>5.1399585521526792</v>
      </c>
      <c r="L160">
        <f t="shared" si="33"/>
        <v>1.5815257083546705</v>
      </c>
      <c r="P160" s="70">
        <f t="shared" si="36"/>
        <v>5.1399585521526792</v>
      </c>
      <c r="Q160" s="70">
        <f t="shared" si="37"/>
        <v>1.5815257083546705</v>
      </c>
      <c r="R160" s="70">
        <f t="shared" si="34"/>
        <v>3.25</v>
      </c>
    </row>
    <row r="161" spans="2:18" x14ac:dyDescent="0.25">
      <c r="B161" t="s">
        <v>167</v>
      </c>
      <c r="C161" s="68" t="s">
        <v>186</v>
      </c>
      <c r="D161">
        <v>1999</v>
      </c>
      <c r="E161" t="s">
        <v>144</v>
      </c>
      <c r="F161" t="s">
        <v>200</v>
      </c>
      <c r="G161">
        <v>0.54</v>
      </c>
      <c r="H161">
        <v>3.91</v>
      </c>
      <c r="J161" s="67">
        <f>(1+G161-G160)^(1/C161)-1</f>
        <v>5.1430632213731453E-2</v>
      </c>
      <c r="K161">
        <f t="shared" si="35"/>
        <v>5.1430632213731453</v>
      </c>
      <c r="L161">
        <f t="shared" si="33"/>
        <v>1.3153614376913414</v>
      </c>
      <c r="P161" s="70">
        <f t="shared" si="36"/>
        <v>5.1430632213731453</v>
      </c>
      <c r="Q161" s="70">
        <f t="shared" si="37"/>
        <v>1.3153614376913414</v>
      </c>
      <c r="R161" s="70">
        <f t="shared" si="34"/>
        <v>3.91</v>
      </c>
    </row>
    <row r="162" spans="2:18" x14ac:dyDescent="0.25">
      <c r="B162" t="s">
        <v>185</v>
      </c>
      <c r="C162" s="68" t="s">
        <v>173</v>
      </c>
      <c r="D162">
        <v>1999</v>
      </c>
      <c r="E162" t="s">
        <v>144</v>
      </c>
      <c r="F162" t="s">
        <v>200</v>
      </c>
      <c r="G162">
        <v>1.6339999999999999</v>
      </c>
      <c r="H162">
        <v>4.43</v>
      </c>
      <c r="J162" s="67">
        <f>(1+G162-G161)^(1/C162)-1</f>
        <v>0.13108726560442086</v>
      </c>
      <c r="K162">
        <f t="shared" si="35"/>
        <v>13.108726560442086</v>
      </c>
      <c r="L162">
        <f t="shared" si="33"/>
        <v>2.9590804876844441</v>
      </c>
      <c r="P162" s="70">
        <f t="shared" si="36"/>
        <v>13.108726560442086</v>
      </c>
      <c r="Q162" s="70">
        <f t="shared" si="37"/>
        <v>2.9590804876844441</v>
      </c>
      <c r="R162" s="70">
        <f t="shared" si="34"/>
        <v>4.43</v>
      </c>
    </row>
    <row r="165" spans="2:18" x14ac:dyDescent="0.25">
      <c r="B165" s="73" t="s">
        <v>201</v>
      </c>
    </row>
    <row r="167" spans="2:18" x14ac:dyDescent="0.25">
      <c r="C167" t="s">
        <v>202</v>
      </c>
      <c r="D167" t="s">
        <v>205</v>
      </c>
      <c r="E167" t="s">
        <v>203</v>
      </c>
      <c r="H167" s="73" t="s">
        <v>210</v>
      </c>
    </row>
    <row r="168" spans="2:18" x14ac:dyDescent="0.25">
      <c r="B168" t="s">
        <v>183</v>
      </c>
      <c r="C168">
        <v>0</v>
      </c>
      <c r="D168" t="s">
        <v>206</v>
      </c>
      <c r="E168">
        <v>0.26250000000000001</v>
      </c>
      <c r="H168" t="s">
        <v>206</v>
      </c>
    </row>
    <row r="169" spans="2:18" x14ac:dyDescent="0.25">
      <c r="B169" t="s">
        <v>170</v>
      </c>
      <c r="C169">
        <v>6</v>
      </c>
      <c r="D169" t="s">
        <v>206</v>
      </c>
      <c r="E169">
        <v>0.25</v>
      </c>
      <c r="H169" s="75">
        <f>C168*E168+C169*E169+C170*E170+C171*E171+C172*E172</f>
        <v>9.8249999999999993</v>
      </c>
    </row>
    <row r="170" spans="2:18" x14ac:dyDescent="0.25">
      <c r="B170" t="s">
        <v>166</v>
      </c>
      <c r="C170">
        <v>10</v>
      </c>
      <c r="D170" t="s">
        <v>206</v>
      </c>
      <c r="E170">
        <v>0.1125</v>
      </c>
    </row>
    <row r="171" spans="2:18" x14ac:dyDescent="0.25">
      <c r="B171" t="s">
        <v>167</v>
      </c>
      <c r="C171" s="68" t="s">
        <v>190</v>
      </c>
      <c r="D171" t="s">
        <v>206</v>
      </c>
      <c r="E171">
        <v>0.1125</v>
      </c>
    </row>
    <row r="172" spans="2:18" x14ac:dyDescent="0.25">
      <c r="B172" t="s">
        <v>185</v>
      </c>
      <c r="C172" s="68" t="s">
        <v>204</v>
      </c>
      <c r="D172" t="s">
        <v>206</v>
      </c>
      <c r="E172">
        <v>0.26250000000000001</v>
      </c>
    </row>
    <row r="173" spans="2:18" x14ac:dyDescent="0.25">
      <c r="B173" t="s">
        <v>183</v>
      </c>
      <c r="C173">
        <v>0</v>
      </c>
      <c r="D173" t="s">
        <v>207</v>
      </c>
      <c r="E173">
        <v>0.17</v>
      </c>
      <c r="H173" t="s">
        <v>207</v>
      </c>
    </row>
    <row r="174" spans="2:18" x14ac:dyDescent="0.25">
      <c r="B174" t="s">
        <v>170</v>
      </c>
      <c r="C174">
        <v>6</v>
      </c>
      <c r="D174" t="s">
        <v>207</v>
      </c>
      <c r="E174">
        <v>0.2</v>
      </c>
      <c r="H174" s="75">
        <f>C173*E173+C174*E174+C175*E175+C176*E176+C177*E177</f>
        <v>10.520000000000001</v>
      </c>
    </row>
    <row r="175" spans="2:18" x14ac:dyDescent="0.25">
      <c r="B175" t="s">
        <v>166</v>
      </c>
      <c r="C175">
        <v>10</v>
      </c>
      <c r="D175" t="s">
        <v>207</v>
      </c>
      <c r="E175">
        <v>0.23</v>
      </c>
    </row>
    <row r="176" spans="2:18" x14ac:dyDescent="0.25">
      <c r="B176" t="s">
        <v>167</v>
      </c>
      <c r="C176" s="68" t="s">
        <v>190</v>
      </c>
      <c r="D176" t="s">
        <v>207</v>
      </c>
      <c r="E176">
        <v>0.23</v>
      </c>
    </row>
    <row r="177" spans="1:10" x14ac:dyDescent="0.25">
      <c r="B177" t="s">
        <v>185</v>
      </c>
      <c r="C177" s="68" t="s">
        <v>204</v>
      </c>
      <c r="D177" t="s">
        <v>207</v>
      </c>
      <c r="E177">
        <v>0.17</v>
      </c>
    </row>
    <row r="178" spans="1:10" x14ac:dyDescent="0.25">
      <c r="B178" t="s">
        <v>183</v>
      </c>
      <c r="C178">
        <v>0</v>
      </c>
      <c r="D178" t="s">
        <v>208</v>
      </c>
      <c r="E178">
        <v>0.1925</v>
      </c>
      <c r="H178" t="s">
        <v>208</v>
      </c>
    </row>
    <row r="179" spans="1:10" x14ac:dyDescent="0.25">
      <c r="B179" t="s">
        <v>170</v>
      </c>
      <c r="C179">
        <v>6</v>
      </c>
      <c r="D179" t="s">
        <v>208</v>
      </c>
      <c r="E179">
        <v>0.28999999999999998</v>
      </c>
      <c r="H179" s="75">
        <f>C178*E178+C179*E179+C180*E180+C181*E181+C182*E182</f>
        <v>9.8450000000000006</v>
      </c>
    </row>
    <row r="180" spans="1:10" x14ac:dyDescent="0.25">
      <c r="B180" t="s">
        <v>166</v>
      </c>
      <c r="C180">
        <v>10</v>
      </c>
      <c r="D180" t="s">
        <v>208</v>
      </c>
      <c r="E180">
        <v>0.16250000000000001</v>
      </c>
    </row>
    <row r="181" spans="1:10" x14ac:dyDescent="0.25">
      <c r="B181" t="s">
        <v>167</v>
      </c>
      <c r="C181" s="68" t="s">
        <v>190</v>
      </c>
      <c r="D181" t="s">
        <v>208</v>
      </c>
      <c r="E181">
        <v>0.16250000000000001</v>
      </c>
    </row>
    <row r="182" spans="1:10" x14ac:dyDescent="0.25">
      <c r="B182" t="s">
        <v>185</v>
      </c>
      <c r="C182" s="68" t="s">
        <v>204</v>
      </c>
      <c r="D182" t="s">
        <v>208</v>
      </c>
      <c r="E182">
        <v>0.1925</v>
      </c>
    </row>
    <row r="183" spans="1:10" x14ac:dyDescent="0.25">
      <c r="B183" t="s">
        <v>183</v>
      </c>
      <c r="C183">
        <v>0</v>
      </c>
      <c r="D183" t="s">
        <v>209</v>
      </c>
      <c r="E183">
        <v>0.12</v>
      </c>
      <c r="H183" t="s">
        <v>209</v>
      </c>
      <c r="J183" s="74"/>
    </row>
    <row r="184" spans="1:10" x14ac:dyDescent="0.25">
      <c r="B184" t="s">
        <v>170</v>
      </c>
      <c r="C184">
        <v>6</v>
      </c>
      <c r="D184" t="s">
        <v>209</v>
      </c>
      <c r="E184">
        <v>0.23</v>
      </c>
      <c r="H184" s="75">
        <f>C183*E183+C184*E184+C185*E185+C186*E186+C187*E187</f>
        <v>10.525</v>
      </c>
    </row>
    <row r="185" spans="1:10" x14ac:dyDescent="0.25">
      <c r="B185" t="s">
        <v>166</v>
      </c>
      <c r="C185">
        <v>10</v>
      </c>
      <c r="D185" t="s">
        <v>209</v>
      </c>
      <c r="E185">
        <v>0.26500000000000001</v>
      </c>
    </row>
    <row r="186" spans="1:10" x14ac:dyDescent="0.25">
      <c r="B186" t="s">
        <v>167</v>
      </c>
      <c r="C186" s="68" t="s">
        <v>190</v>
      </c>
      <c r="D186" t="s">
        <v>209</v>
      </c>
      <c r="E186">
        <v>0.26500000000000001</v>
      </c>
    </row>
    <row r="187" spans="1:10" x14ac:dyDescent="0.25">
      <c r="B187" t="s">
        <v>185</v>
      </c>
      <c r="C187" s="68" t="s">
        <v>204</v>
      </c>
      <c r="D187" t="s">
        <v>209</v>
      </c>
      <c r="E187">
        <v>0.12</v>
      </c>
    </row>
    <row r="191" spans="1:10" x14ac:dyDescent="0.25">
      <c r="A191" s="72" t="s">
        <v>212</v>
      </c>
      <c r="C191" t="s">
        <v>216</v>
      </c>
    </row>
    <row r="193" spans="2:15" x14ac:dyDescent="0.25">
      <c r="C193" t="s">
        <v>202</v>
      </c>
      <c r="D193" t="s">
        <v>142</v>
      </c>
      <c r="E193" s="69" t="s">
        <v>147</v>
      </c>
      <c r="G193" t="s">
        <v>148</v>
      </c>
      <c r="H193" t="s">
        <v>150</v>
      </c>
      <c r="I193" t="s">
        <v>215</v>
      </c>
      <c r="M193" t="s">
        <v>148</v>
      </c>
      <c r="N193" t="s">
        <v>147</v>
      </c>
      <c r="O193" t="s">
        <v>149</v>
      </c>
    </row>
    <row r="194" spans="2:15" x14ac:dyDescent="0.25">
      <c r="B194" t="s">
        <v>214</v>
      </c>
      <c r="C194">
        <v>5</v>
      </c>
      <c r="D194">
        <v>0.498</v>
      </c>
      <c r="E194">
        <v>2.9000000000000001E-2</v>
      </c>
      <c r="G194" s="67">
        <f t="shared" ref="G194:G205" si="38">(1+D194)^(1/C194)-1</f>
        <v>8.4182424365889963E-2</v>
      </c>
      <c r="H194">
        <f t="shared" ref="H194:H205" si="39">G194*100</f>
        <v>8.4182424365889972</v>
      </c>
      <c r="I194">
        <f t="shared" ref="I194:I205" si="40">D194/E194</f>
        <v>17.172413793103448</v>
      </c>
      <c r="M194" s="70">
        <f t="shared" ref="M194:M195" si="41">H194</f>
        <v>8.4182424365889972</v>
      </c>
      <c r="N194" s="70">
        <f t="shared" ref="N194:N205" si="42">M194/O194</f>
        <v>0.49021893707044362</v>
      </c>
      <c r="O194" s="70">
        <f t="shared" ref="O194:O205" si="43">I194</f>
        <v>17.172413793103448</v>
      </c>
    </row>
    <row r="195" spans="2:15" x14ac:dyDescent="0.25">
      <c r="B195" t="s">
        <v>213</v>
      </c>
      <c r="C195">
        <v>3</v>
      </c>
      <c r="D195">
        <v>0.25600000000000001</v>
      </c>
      <c r="E195">
        <v>2.7E-2</v>
      </c>
      <c r="G195" s="67">
        <f t="shared" si="38"/>
        <v>7.8938142421918212E-2</v>
      </c>
      <c r="H195">
        <f t="shared" si="39"/>
        <v>7.8938142421918212</v>
      </c>
      <c r="I195">
        <f t="shared" si="40"/>
        <v>9.481481481481481</v>
      </c>
      <c r="M195" s="70">
        <f t="shared" si="41"/>
        <v>7.8938142421918212</v>
      </c>
      <c r="N195" s="70">
        <f t="shared" si="42"/>
        <v>0.83255072085616866</v>
      </c>
      <c r="O195" s="70">
        <f t="shared" si="43"/>
        <v>9.481481481481481</v>
      </c>
    </row>
    <row r="196" spans="2:15" x14ac:dyDescent="0.25">
      <c r="B196" t="s">
        <v>166</v>
      </c>
      <c r="C196">
        <v>3</v>
      </c>
      <c r="D196">
        <v>0.254</v>
      </c>
      <c r="E196">
        <v>6.2E-2</v>
      </c>
      <c r="G196" s="67">
        <f t="shared" si="38"/>
        <v>7.8365153390935971E-2</v>
      </c>
      <c r="H196">
        <f t="shared" si="39"/>
        <v>7.8365153390935971</v>
      </c>
      <c r="I196">
        <f t="shared" si="40"/>
        <v>4.096774193548387</v>
      </c>
      <c r="M196" s="70">
        <f t="shared" ref="M196:M198" si="44">H196</f>
        <v>7.8365153390935971</v>
      </c>
      <c r="N196" s="70">
        <f t="shared" si="42"/>
        <v>1.9128502008811143</v>
      </c>
      <c r="O196" s="70">
        <f t="shared" si="43"/>
        <v>4.096774193548387</v>
      </c>
    </row>
    <row r="197" spans="2:15" x14ac:dyDescent="0.25">
      <c r="B197" t="s">
        <v>214</v>
      </c>
      <c r="C197">
        <v>5</v>
      </c>
      <c r="D197">
        <v>0.497</v>
      </c>
      <c r="E197">
        <v>2.9000000000000001E-2</v>
      </c>
      <c r="G197" s="67">
        <f t="shared" si="38"/>
        <v>8.403763504123174E-2</v>
      </c>
      <c r="H197">
        <f t="shared" si="39"/>
        <v>8.4037635041231731</v>
      </c>
      <c r="I197">
        <f t="shared" si="40"/>
        <v>17.137931034482758</v>
      </c>
      <c r="M197" s="70">
        <f t="shared" si="44"/>
        <v>8.4037635041231731</v>
      </c>
      <c r="N197" s="70">
        <f t="shared" si="42"/>
        <v>0.49036044591463185</v>
      </c>
      <c r="O197" s="70">
        <f t="shared" si="43"/>
        <v>17.137931034482758</v>
      </c>
    </row>
    <row r="198" spans="2:15" x14ac:dyDescent="0.25">
      <c r="B198" t="s">
        <v>213</v>
      </c>
      <c r="C198">
        <v>3</v>
      </c>
      <c r="D198">
        <v>0.245</v>
      </c>
      <c r="E198">
        <v>2.7E-2</v>
      </c>
      <c r="G198" s="67">
        <f t="shared" si="38"/>
        <v>7.5779135902474204E-2</v>
      </c>
      <c r="H198">
        <f t="shared" si="39"/>
        <v>7.5779135902474204</v>
      </c>
      <c r="I198">
        <f t="shared" si="40"/>
        <v>9.0740740740740744</v>
      </c>
      <c r="M198" s="70">
        <f t="shared" si="44"/>
        <v>7.5779135902474204</v>
      </c>
      <c r="N198" s="70">
        <f t="shared" si="42"/>
        <v>0.83511700790481769</v>
      </c>
      <c r="O198" s="70">
        <f t="shared" si="43"/>
        <v>9.0740740740740744</v>
      </c>
    </row>
    <row r="199" spans="2:15" x14ac:dyDescent="0.25">
      <c r="B199" t="s">
        <v>166</v>
      </c>
      <c r="C199">
        <v>3</v>
      </c>
      <c r="D199">
        <v>0.27</v>
      </c>
      <c r="E199">
        <v>6.3E-2</v>
      </c>
      <c r="G199" s="67">
        <f t="shared" si="38"/>
        <v>8.2932132831999406E-2</v>
      </c>
      <c r="H199">
        <f t="shared" si="39"/>
        <v>8.2932132831999397</v>
      </c>
      <c r="I199">
        <f t="shared" si="40"/>
        <v>4.2857142857142856</v>
      </c>
      <c r="M199" s="70">
        <f t="shared" ref="M199:M205" si="45">H199</f>
        <v>8.2932132831999397</v>
      </c>
      <c r="N199" s="70">
        <f t="shared" si="42"/>
        <v>1.9350830994133192</v>
      </c>
      <c r="O199" s="70">
        <f t="shared" si="43"/>
        <v>4.2857142857142856</v>
      </c>
    </row>
    <row r="200" spans="2:15" x14ac:dyDescent="0.25">
      <c r="B200" t="s">
        <v>214</v>
      </c>
      <c r="C200">
        <v>5</v>
      </c>
      <c r="D200">
        <v>0.47099999999999997</v>
      </c>
      <c r="E200">
        <v>2.8000000000000001E-2</v>
      </c>
      <c r="G200" s="67">
        <f t="shared" si="38"/>
        <v>8.0245670900269017E-2</v>
      </c>
      <c r="H200">
        <f t="shared" si="39"/>
        <v>8.0245670900269026</v>
      </c>
      <c r="I200">
        <f t="shared" si="40"/>
        <v>16.821428571428569</v>
      </c>
      <c r="M200" s="70">
        <f t="shared" si="45"/>
        <v>8.0245670900269026</v>
      </c>
      <c r="N200" s="70">
        <f t="shared" si="42"/>
        <v>0.47704432806953989</v>
      </c>
      <c r="O200" s="70">
        <f t="shared" si="43"/>
        <v>16.821428571428569</v>
      </c>
    </row>
    <row r="201" spans="2:15" x14ac:dyDescent="0.25">
      <c r="B201" t="s">
        <v>213</v>
      </c>
      <c r="C201">
        <v>3</v>
      </c>
      <c r="D201">
        <v>0.216</v>
      </c>
      <c r="E201">
        <v>2.8000000000000001E-2</v>
      </c>
      <c r="G201" s="67">
        <f t="shared" si="38"/>
        <v>6.7360659488777896E-2</v>
      </c>
      <c r="H201">
        <f t="shared" si="39"/>
        <v>6.7360659488777896</v>
      </c>
      <c r="I201">
        <f t="shared" si="40"/>
        <v>7.7142857142857144</v>
      </c>
      <c r="M201" s="70">
        <f t="shared" si="45"/>
        <v>6.7360659488777896</v>
      </c>
      <c r="N201" s="70">
        <f t="shared" si="42"/>
        <v>0.87319373411378753</v>
      </c>
      <c r="O201" s="70">
        <f t="shared" si="43"/>
        <v>7.7142857142857144</v>
      </c>
    </row>
    <row r="202" spans="2:15" x14ac:dyDescent="0.25">
      <c r="B202" t="s">
        <v>166</v>
      </c>
      <c r="C202">
        <v>3</v>
      </c>
      <c r="D202">
        <v>0.24199999999999999</v>
      </c>
      <c r="E202">
        <v>6.3E-2</v>
      </c>
      <c r="G202" s="67">
        <f t="shared" si="38"/>
        <v>7.4914361304784016E-2</v>
      </c>
      <c r="H202">
        <f t="shared" si="39"/>
        <v>7.4914361304784016</v>
      </c>
      <c r="I202">
        <f t="shared" si="40"/>
        <v>3.8412698412698409</v>
      </c>
      <c r="M202" s="70">
        <f t="shared" si="45"/>
        <v>7.4914361304784016</v>
      </c>
      <c r="N202" s="70">
        <f t="shared" si="42"/>
        <v>1.950249901736113</v>
      </c>
      <c r="O202" s="70">
        <f t="shared" si="43"/>
        <v>3.8412698412698409</v>
      </c>
    </row>
    <row r="203" spans="2:15" x14ac:dyDescent="0.25">
      <c r="B203" t="s">
        <v>214</v>
      </c>
      <c r="C203">
        <v>5</v>
      </c>
      <c r="D203">
        <v>0.42</v>
      </c>
      <c r="E203">
        <v>0.03</v>
      </c>
      <c r="G203" s="67">
        <f t="shared" si="38"/>
        <v>7.264909054577684E-2</v>
      </c>
      <c r="H203">
        <f t="shared" si="39"/>
        <v>7.264909054577684</v>
      </c>
      <c r="I203">
        <f t="shared" si="40"/>
        <v>14</v>
      </c>
      <c r="M203" s="70">
        <f t="shared" si="45"/>
        <v>7.264909054577684</v>
      </c>
      <c r="N203" s="70">
        <f t="shared" si="42"/>
        <v>0.51892207532697743</v>
      </c>
      <c r="O203" s="70">
        <f t="shared" si="43"/>
        <v>14</v>
      </c>
    </row>
    <row r="204" spans="2:15" x14ac:dyDescent="0.25">
      <c r="B204" t="s">
        <v>213</v>
      </c>
      <c r="C204">
        <v>3</v>
      </c>
      <c r="D204">
        <v>0.20899999999999999</v>
      </c>
      <c r="E204">
        <v>2.9000000000000001E-2</v>
      </c>
      <c r="G204" s="67">
        <f t="shared" si="38"/>
        <v>6.5308601525300158E-2</v>
      </c>
      <c r="H204">
        <f t="shared" si="39"/>
        <v>6.5308601525300158</v>
      </c>
      <c r="I204">
        <f t="shared" si="40"/>
        <v>7.206896551724137</v>
      </c>
      <c r="M204" s="70">
        <f t="shared" si="45"/>
        <v>6.5308601525300158</v>
      </c>
      <c r="N204" s="70">
        <f t="shared" si="42"/>
        <v>0.90619590633191616</v>
      </c>
      <c r="O204" s="70">
        <f t="shared" si="43"/>
        <v>7.206896551724137</v>
      </c>
    </row>
    <row r="205" spans="2:15" x14ac:dyDescent="0.25">
      <c r="B205" t="s">
        <v>166</v>
      </c>
      <c r="C205">
        <v>3</v>
      </c>
      <c r="D205">
        <v>0.23400000000000001</v>
      </c>
      <c r="E205">
        <v>6.4000000000000001E-2</v>
      </c>
      <c r="G205" s="67">
        <f t="shared" si="38"/>
        <v>7.2601466882732391E-2</v>
      </c>
      <c r="H205">
        <f t="shared" si="39"/>
        <v>7.2601466882732391</v>
      </c>
      <c r="I205">
        <f t="shared" si="40"/>
        <v>3.65625</v>
      </c>
      <c r="M205" s="70">
        <f t="shared" si="45"/>
        <v>7.2601466882732391</v>
      </c>
      <c r="N205" s="70">
        <f t="shared" si="42"/>
        <v>1.9856811455106296</v>
      </c>
      <c r="O205" s="70">
        <f t="shared" si="43"/>
        <v>3.65625</v>
      </c>
    </row>
    <row r="208" spans="2:15" x14ac:dyDescent="0.25">
      <c r="C208" t="s">
        <v>217</v>
      </c>
    </row>
    <row r="210" spans="2:15" x14ac:dyDescent="0.25">
      <c r="C210" t="s">
        <v>202</v>
      </c>
      <c r="D210" t="s">
        <v>142</v>
      </c>
      <c r="E210" s="69" t="s">
        <v>147</v>
      </c>
      <c r="G210" t="s">
        <v>148</v>
      </c>
      <c r="H210" t="s">
        <v>150</v>
      </c>
      <c r="I210" t="s">
        <v>215</v>
      </c>
      <c r="M210" t="s">
        <v>148</v>
      </c>
      <c r="N210" t="s">
        <v>147</v>
      </c>
      <c r="O210" t="s">
        <v>149</v>
      </c>
    </row>
    <row r="211" spans="2:15" x14ac:dyDescent="0.25">
      <c r="B211" t="s">
        <v>214</v>
      </c>
      <c r="C211">
        <v>5</v>
      </c>
      <c r="D211">
        <v>0.42</v>
      </c>
      <c r="E211">
        <v>0.03</v>
      </c>
      <c r="G211" s="67">
        <f t="shared" ref="G211:G222" si="46">(1+D211)^(1/C211)-1</f>
        <v>7.264909054577684E-2</v>
      </c>
      <c r="H211">
        <f t="shared" ref="H211:H222" si="47">G211*100</f>
        <v>7.264909054577684</v>
      </c>
      <c r="I211">
        <f t="shared" ref="I211:I222" si="48">D211/E211</f>
        <v>14</v>
      </c>
      <c r="M211" s="70">
        <f t="shared" ref="M211:M222" si="49">H211</f>
        <v>7.264909054577684</v>
      </c>
      <c r="N211" s="70">
        <f t="shared" ref="N211:N222" si="50">M211/O211</f>
        <v>0.51892207532697743</v>
      </c>
      <c r="O211" s="70">
        <f t="shared" ref="O211:O222" si="51">I211</f>
        <v>14</v>
      </c>
    </row>
    <row r="212" spans="2:15" x14ac:dyDescent="0.25">
      <c r="B212" t="s">
        <v>213</v>
      </c>
      <c r="C212">
        <v>3</v>
      </c>
      <c r="D212">
        <v>0.20899999999999999</v>
      </c>
      <c r="E212">
        <v>2.9000000000000001E-2</v>
      </c>
      <c r="G212" s="67">
        <f t="shared" si="46"/>
        <v>6.5308601525300158E-2</v>
      </c>
      <c r="H212">
        <f t="shared" si="47"/>
        <v>6.5308601525300158</v>
      </c>
      <c r="I212">
        <f t="shared" si="48"/>
        <v>7.206896551724137</v>
      </c>
      <c r="M212" s="70">
        <f t="shared" si="49"/>
        <v>6.5308601525300158</v>
      </c>
      <c r="N212" s="70">
        <f t="shared" si="50"/>
        <v>0.90619590633191616</v>
      </c>
      <c r="O212" s="70">
        <f t="shared" si="51"/>
        <v>7.206896551724137</v>
      </c>
    </row>
    <row r="213" spans="2:15" x14ac:dyDescent="0.25">
      <c r="B213" t="s">
        <v>166</v>
      </c>
      <c r="C213">
        <v>3</v>
      </c>
      <c r="D213">
        <v>0.23400000000000001</v>
      </c>
      <c r="E213">
        <v>6.4000000000000001E-2</v>
      </c>
      <c r="G213" s="67">
        <f t="shared" si="46"/>
        <v>7.2601466882732391E-2</v>
      </c>
      <c r="H213">
        <f t="shared" si="47"/>
        <v>7.2601466882732391</v>
      </c>
      <c r="I213">
        <f t="shared" si="48"/>
        <v>3.65625</v>
      </c>
      <c r="M213" s="70">
        <f t="shared" si="49"/>
        <v>7.2601466882732391</v>
      </c>
      <c r="N213" s="70">
        <f t="shared" si="50"/>
        <v>1.9856811455106296</v>
      </c>
      <c r="O213" s="70">
        <f t="shared" si="51"/>
        <v>3.65625</v>
      </c>
    </row>
    <row r="214" spans="2:15" x14ac:dyDescent="0.25">
      <c r="B214" t="s">
        <v>214</v>
      </c>
      <c r="C214">
        <v>5</v>
      </c>
      <c r="D214">
        <v>0.379</v>
      </c>
      <c r="E214">
        <v>0.17699999999999999</v>
      </c>
      <c r="G214" s="67">
        <f t="shared" si="46"/>
        <v>6.6382116493849175E-2</v>
      </c>
      <c r="H214">
        <f t="shared" si="47"/>
        <v>6.6382116493849175</v>
      </c>
      <c r="I214">
        <f t="shared" si="48"/>
        <v>2.1412429378531073</v>
      </c>
      <c r="M214" s="70">
        <f t="shared" si="49"/>
        <v>6.6382116493849175</v>
      </c>
      <c r="N214" s="70">
        <f t="shared" si="50"/>
        <v>3.1001674457549617</v>
      </c>
      <c r="O214" s="70">
        <f t="shared" si="51"/>
        <v>2.1412429378531073</v>
      </c>
    </row>
    <row r="215" spans="2:15" x14ac:dyDescent="0.25">
      <c r="B215" t="s">
        <v>213</v>
      </c>
      <c r="C215">
        <v>3</v>
      </c>
      <c r="D215">
        <v>0.28799999999999998</v>
      </c>
      <c r="E215">
        <v>0.121</v>
      </c>
      <c r="G215" s="67">
        <f t="shared" si="46"/>
        <v>8.8024365082959521E-2</v>
      </c>
      <c r="H215">
        <f t="shared" si="47"/>
        <v>8.8024365082959513</v>
      </c>
      <c r="I215">
        <f t="shared" si="48"/>
        <v>2.3801652892561984</v>
      </c>
      <c r="M215" s="70">
        <f t="shared" si="49"/>
        <v>8.8024365082959513</v>
      </c>
      <c r="N215" s="70">
        <f t="shared" si="50"/>
        <v>3.6982458941104515</v>
      </c>
      <c r="O215" s="70">
        <f t="shared" si="51"/>
        <v>2.3801652892561984</v>
      </c>
    </row>
    <row r="216" spans="2:15" x14ac:dyDescent="0.25">
      <c r="B216" t="s">
        <v>166</v>
      </c>
      <c r="C216">
        <v>3</v>
      </c>
      <c r="D216">
        <v>0.192</v>
      </c>
      <c r="E216">
        <v>8.6999999999999994E-2</v>
      </c>
      <c r="G216" s="67">
        <f t="shared" si="46"/>
        <v>6.0291838476180803E-2</v>
      </c>
      <c r="H216">
        <f t="shared" si="47"/>
        <v>6.0291838476180803</v>
      </c>
      <c r="I216">
        <f t="shared" si="48"/>
        <v>2.2068965517241383</v>
      </c>
      <c r="M216" s="70">
        <f t="shared" si="49"/>
        <v>6.0291838476180803</v>
      </c>
      <c r="N216" s="70">
        <f t="shared" si="50"/>
        <v>2.7319739309519422</v>
      </c>
      <c r="O216" s="70">
        <f t="shared" si="51"/>
        <v>2.2068965517241383</v>
      </c>
    </row>
    <row r="217" spans="2:15" x14ac:dyDescent="0.25">
      <c r="B217" t="s">
        <v>214</v>
      </c>
      <c r="C217">
        <v>5</v>
      </c>
      <c r="D217">
        <v>0.36199999999999999</v>
      </c>
      <c r="E217">
        <v>0.16700000000000001</v>
      </c>
      <c r="G217" s="67">
        <f t="shared" si="46"/>
        <v>6.3739831279421733E-2</v>
      </c>
      <c r="H217">
        <f t="shared" si="47"/>
        <v>6.3739831279421733</v>
      </c>
      <c r="I217">
        <f t="shared" si="48"/>
        <v>2.1676646706586826</v>
      </c>
      <c r="M217" s="70">
        <f t="shared" si="49"/>
        <v>6.3739831279421733</v>
      </c>
      <c r="N217" s="70">
        <f t="shared" si="50"/>
        <v>2.9404839291887925</v>
      </c>
      <c r="O217" s="70">
        <f t="shared" si="51"/>
        <v>2.1676646706586826</v>
      </c>
    </row>
    <row r="218" spans="2:15" x14ac:dyDescent="0.25">
      <c r="B218" t="s">
        <v>213</v>
      </c>
      <c r="C218">
        <v>3</v>
      </c>
      <c r="D218">
        <v>0.30099999999999999</v>
      </c>
      <c r="E218">
        <v>0.124</v>
      </c>
      <c r="G218" s="67">
        <f t="shared" si="46"/>
        <v>9.1672655665788527E-2</v>
      </c>
      <c r="H218">
        <f t="shared" si="47"/>
        <v>9.1672655665788518</v>
      </c>
      <c r="I218">
        <f t="shared" si="48"/>
        <v>2.4274193548387095</v>
      </c>
      <c r="M218" s="70">
        <f t="shared" si="49"/>
        <v>9.1672655665788518</v>
      </c>
      <c r="N218" s="70">
        <f t="shared" si="50"/>
        <v>3.7765479410490954</v>
      </c>
      <c r="O218" s="70">
        <f t="shared" si="51"/>
        <v>2.4274193548387095</v>
      </c>
    </row>
    <row r="219" spans="2:15" x14ac:dyDescent="0.25">
      <c r="B219" t="s">
        <v>166</v>
      </c>
      <c r="C219">
        <v>3</v>
      </c>
      <c r="D219">
        <v>0.19</v>
      </c>
      <c r="E219">
        <v>8.8999999999999996E-2</v>
      </c>
      <c r="G219" s="67">
        <f t="shared" si="46"/>
        <v>5.9698502124814867E-2</v>
      </c>
      <c r="H219">
        <f t="shared" si="47"/>
        <v>5.9698502124814867</v>
      </c>
      <c r="I219">
        <f t="shared" si="48"/>
        <v>2.1348314606741576</v>
      </c>
      <c r="M219" s="70">
        <f t="shared" si="49"/>
        <v>5.9698502124814867</v>
      </c>
      <c r="N219" s="70">
        <f t="shared" si="50"/>
        <v>2.796403520583433</v>
      </c>
      <c r="O219" s="70">
        <f t="shared" si="51"/>
        <v>2.1348314606741576</v>
      </c>
    </row>
    <row r="220" spans="2:15" x14ac:dyDescent="0.25">
      <c r="B220" t="s">
        <v>214</v>
      </c>
      <c r="C220">
        <v>5</v>
      </c>
      <c r="D220">
        <v>0.373</v>
      </c>
      <c r="E220">
        <v>0.17699999999999999</v>
      </c>
      <c r="G220" s="67">
        <f t="shared" si="46"/>
        <v>6.5452536016274987E-2</v>
      </c>
      <c r="H220">
        <f t="shared" si="47"/>
        <v>6.5452536016274987</v>
      </c>
      <c r="I220">
        <f t="shared" si="48"/>
        <v>2.1073446327683616</v>
      </c>
      <c r="M220" s="70">
        <f t="shared" si="49"/>
        <v>6.5452536016274987</v>
      </c>
      <c r="N220" s="70">
        <f t="shared" si="50"/>
        <v>3.1059246313353008</v>
      </c>
      <c r="O220" s="70">
        <f t="shared" si="51"/>
        <v>2.1073446327683616</v>
      </c>
    </row>
    <row r="221" spans="2:15" x14ac:dyDescent="0.25">
      <c r="B221" t="s">
        <v>213</v>
      </c>
      <c r="C221">
        <v>3</v>
      </c>
      <c r="D221">
        <v>0.28699999999999998</v>
      </c>
      <c r="E221">
        <v>0.122</v>
      </c>
      <c r="G221" s="67">
        <f t="shared" si="46"/>
        <v>8.7742712374262455E-2</v>
      </c>
      <c r="H221">
        <f t="shared" si="47"/>
        <v>8.7742712374262446</v>
      </c>
      <c r="I221">
        <f t="shared" si="48"/>
        <v>2.3524590163934427</v>
      </c>
      <c r="M221" s="70">
        <f t="shared" si="49"/>
        <v>8.7742712374262446</v>
      </c>
      <c r="N221" s="70">
        <f t="shared" si="50"/>
        <v>3.7298295852473933</v>
      </c>
      <c r="O221" s="70">
        <f t="shared" si="51"/>
        <v>2.3524590163934427</v>
      </c>
    </row>
    <row r="222" spans="2:15" x14ac:dyDescent="0.25">
      <c r="B222" t="s">
        <v>166</v>
      </c>
      <c r="C222">
        <v>3</v>
      </c>
      <c r="D222">
        <v>0.19700000000000001</v>
      </c>
      <c r="E222">
        <v>8.7999999999999995E-2</v>
      </c>
      <c r="G222" s="67">
        <f t="shared" si="46"/>
        <v>6.1772281390967132E-2</v>
      </c>
      <c r="H222">
        <f t="shared" si="47"/>
        <v>6.1772281390967132</v>
      </c>
      <c r="I222">
        <f t="shared" si="48"/>
        <v>2.2386363636363638</v>
      </c>
      <c r="M222" s="70">
        <f t="shared" si="49"/>
        <v>6.1772281390967132</v>
      </c>
      <c r="N222" s="70">
        <f t="shared" si="50"/>
        <v>2.7593709453833033</v>
      </c>
      <c r="O222" s="70">
        <f t="shared" si="51"/>
        <v>2.2386363636363638</v>
      </c>
    </row>
    <row r="226" spans="1:22" x14ac:dyDescent="0.25">
      <c r="A226" s="72" t="s">
        <v>218</v>
      </c>
    </row>
    <row r="227" spans="1:22" x14ac:dyDescent="0.25">
      <c r="C227" t="s">
        <v>194</v>
      </c>
    </row>
    <row r="229" spans="1:22" x14ac:dyDescent="0.25">
      <c r="C229" t="s">
        <v>145</v>
      </c>
      <c r="D229" t="s">
        <v>224</v>
      </c>
      <c r="E229" t="s">
        <v>226</v>
      </c>
      <c r="F229" t="s">
        <v>142</v>
      </c>
      <c r="G229" s="69" t="s">
        <v>147</v>
      </c>
      <c r="I229" t="s">
        <v>148</v>
      </c>
      <c r="J229" t="s">
        <v>150</v>
      </c>
      <c r="K229" t="s">
        <v>228</v>
      </c>
      <c r="O229" t="s">
        <v>148</v>
      </c>
      <c r="P229" t="s">
        <v>147</v>
      </c>
      <c r="Q229" t="s">
        <v>149</v>
      </c>
    </row>
    <row r="230" spans="1:22" x14ac:dyDescent="0.25">
      <c r="B230" t="s">
        <v>219</v>
      </c>
      <c r="C230">
        <v>0</v>
      </c>
      <c r="D230" t="s">
        <v>225</v>
      </c>
      <c r="E230">
        <v>1</v>
      </c>
      <c r="F230">
        <v>-0.1295</v>
      </c>
      <c r="G230">
        <v>0.2034</v>
      </c>
      <c r="I230" s="67" t="s">
        <v>85</v>
      </c>
      <c r="J230" s="67" t="s">
        <v>85</v>
      </c>
      <c r="K230" s="67" t="s">
        <v>85</v>
      </c>
      <c r="O230" s="70" t="s">
        <v>85</v>
      </c>
      <c r="P230" s="70" t="s">
        <v>85</v>
      </c>
      <c r="Q230" s="70" t="s">
        <v>85</v>
      </c>
      <c r="T230" t="s">
        <v>229</v>
      </c>
    </row>
    <row r="231" spans="1:22" x14ac:dyDescent="0.25">
      <c r="B231" t="s">
        <v>37</v>
      </c>
      <c r="C231">
        <v>6</v>
      </c>
      <c r="D231" t="s">
        <v>225</v>
      </c>
      <c r="E231">
        <v>1</v>
      </c>
      <c r="F231">
        <v>-3.0599999999999999E-2</v>
      </c>
      <c r="G231">
        <v>0.20449999999999999</v>
      </c>
      <c r="I231" s="67">
        <f>(1+F231-F230)^(1/C231)-1</f>
        <v>1.5842461862563662E-2</v>
      </c>
      <c r="J231">
        <f>I231*100</f>
        <v>1.5842461862563662</v>
      </c>
      <c r="K231">
        <f>F231/G231</f>
        <v>-0.14963325183374082</v>
      </c>
      <c r="O231" s="70">
        <f t="shared" ref="O231" si="52">J231</f>
        <v>1.5842461862563662</v>
      </c>
      <c r="P231" s="70">
        <f>IF(K231&gt;0,J231/K231,-J231/K231)</f>
        <v>10.587527617301532</v>
      </c>
      <c r="Q231" s="70">
        <f>O231/P231</f>
        <v>0.14963325183374082</v>
      </c>
      <c r="T231">
        <v>1.5842461862563662</v>
      </c>
      <c r="U231">
        <v>10.587527617301532</v>
      </c>
      <c r="V231">
        <v>0.14963325183374082</v>
      </c>
    </row>
    <row r="232" spans="1:22" x14ac:dyDescent="0.25">
      <c r="B232" t="s">
        <v>38</v>
      </c>
      <c r="C232">
        <v>6</v>
      </c>
      <c r="D232" t="s">
        <v>225</v>
      </c>
      <c r="E232">
        <v>1</v>
      </c>
      <c r="F232">
        <v>5.1900000000000002E-2</v>
      </c>
      <c r="G232">
        <v>0.20599999999999999</v>
      </c>
      <c r="I232" s="67">
        <f>(1+F232-F231)^(1/C232)-1</f>
        <v>1.3299863552695745E-2</v>
      </c>
      <c r="J232">
        <f t="shared" ref="J232:J234" si="53">I232*100</f>
        <v>1.3299863552695745</v>
      </c>
      <c r="K232">
        <f t="shared" ref="K232:K234" si="54">F232/G232</f>
        <v>0.25194174757281557</v>
      </c>
      <c r="O232" s="70">
        <f t="shared" ref="O232:O234" si="55">J232</f>
        <v>1.3299863552695745</v>
      </c>
      <c r="P232" s="70">
        <f t="shared" ref="P232:P234" si="56">IF(K232&gt;0,J232/K232,-J232/K232)</f>
        <v>5.2789439149428192</v>
      </c>
      <c r="Q232" s="70">
        <f t="shared" ref="Q232:Q234" si="57">O232/P232</f>
        <v>0.25194174757281557</v>
      </c>
      <c r="T232">
        <v>1.3299863552695745</v>
      </c>
      <c r="U232">
        <v>5.2789439149428192</v>
      </c>
      <c r="V232">
        <v>0.25194174757281557</v>
      </c>
    </row>
    <row r="233" spans="1:22" x14ac:dyDescent="0.25">
      <c r="B233" t="s">
        <v>220</v>
      </c>
      <c r="C233">
        <v>4</v>
      </c>
      <c r="D233" t="s">
        <v>225</v>
      </c>
      <c r="E233">
        <v>1</v>
      </c>
      <c r="F233">
        <v>0.183</v>
      </c>
      <c r="G233">
        <v>0.215</v>
      </c>
      <c r="I233" s="67">
        <f>(1+F233-F232)^(1/C233)-1</f>
        <v>3.1276806632076326E-2</v>
      </c>
      <c r="J233">
        <f t="shared" si="53"/>
        <v>3.1276806632076326</v>
      </c>
      <c r="K233">
        <f t="shared" si="54"/>
        <v>0.85116279069767442</v>
      </c>
      <c r="O233" s="70">
        <f t="shared" si="55"/>
        <v>3.1276806632076326</v>
      </c>
      <c r="P233" s="70">
        <f t="shared" si="56"/>
        <v>3.6745975004898415</v>
      </c>
      <c r="Q233" s="70">
        <f t="shared" si="57"/>
        <v>0.85116279069767442</v>
      </c>
      <c r="T233">
        <v>3.1276806632076326</v>
      </c>
      <c r="U233">
        <v>3.6745975004898415</v>
      </c>
      <c r="V233">
        <v>0.85116279069767442</v>
      </c>
    </row>
    <row r="234" spans="1:22" x14ac:dyDescent="0.25">
      <c r="B234" t="s">
        <v>221</v>
      </c>
      <c r="C234">
        <v>5</v>
      </c>
      <c r="D234" t="s">
        <v>225</v>
      </c>
      <c r="E234">
        <v>1</v>
      </c>
      <c r="F234">
        <v>0.43319999999999997</v>
      </c>
      <c r="G234">
        <v>0.307</v>
      </c>
      <c r="I234" s="67">
        <f>(1+F234-F233)^(1/C234)-1</f>
        <v>4.5673010915691981E-2</v>
      </c>
      <c r="J234">
        <f t="shared" si="53"/>
        <v>4.5673010915691981</v>
      </c>
      <c r="K234">
        <f t="shared" si="54"/>
        <v>1.4110749185667752</v>
      </c>
      <c r="O234" s="70">
        <f t="shared" si="55"/>
        <v>4.5673010915691981</v>
      </c>
      <c r="P234" s="70">
        <f t="shared" si="56"/>
        <v>3.2367530819754013</v>
      </c>
      <c r="Q234" s="70">
        <f t="shared" si="57"/>
        <v>1.4110749185667752</v>
      </c>
      <c r="T234">
        <v>4.5673010915691981</v>
      </c>
      <c r="U234">
        <v>3.2367530819754013</v>
      </c>
      <c r="V234">
        <v>1.4110749185667752</v>
      </c>
    </row>
    <row r="235" spans="1:22" x14ac:dyDescent="0.25">
      <c r="B235" t="s">
        <v>219</v>
      </c>
      <c r="C235">
        <v>0</v>
      </c>
      <c r="D235" t="s">
        <v>225</v>
      </c>
      <c r="E235">
        <v>2</v>
      </c>
      <c r="F235">
        <v>-0.14269999999999999</v>
      </c>
      <c r="G235">
        <v>0.18940000000000001</v>
      </c>
      <c r="I235" s="67" t="s">
        <v>85</v>
      </c>
      <c r="J235" s="67" t="s">
        <v>85</v>
      </c>
      <c r="K235" s="67" t="s">
        <v>85</v>
      </c>
      <c r="O235" s="70" t="s">
        <v>85</v>
      </c>
      <c r="P235" s="70" t="s">
        <v>85</v>
      </c>
      <c r="Q235" s="70" t="s">
        <v>85</v>
      </c>
      <c r="T235">
        <v>1.1607883405032826</v>
      </c>
      <c r="U235">
        <v>3.0638272536664113</v>
      </c>
      <c r="V235">
        <v>0.37886872998932758</v>
      </c>
    </row>
    <row r="236" spans="1:22" x14ac:dyDescent="0.25">
      <c r="B236" t="s">
        <v>37</v>
      </c>
      <c r="C236">
        <v>6</v>
      </c>
      <c r="D236" t="s">
        <v>225</v>
      </c>
      <c r="E236">
        <v>2</v>
      </c>
      <c r="F236">
        <v>-7.0999999999999994E-2</v>
      </c>
      <c r="G236">
        <v>0.18740000000000001</v>
      </c>
      <c r="I236" s="67">
        <f>(1+F236-F235)^(1/C236)-1</f>
        <v>1.1607883405032826E-2</v>
      </c>
      <c r="J236">
        <f t="shared" ref="J236:J249" si="58">I236*100</f>
        <v>1.1607883405032826</v>
      </c>
      <c r="K236">
        <f t="shared" ref="K236:K239" si="59">F236/G236</f>
        <v>-0.37886872998932758</v>
      </c>
      <c r="O236" s="70">
        <f t="shared" ref="O236:O239" si="60">J236</f>
        <v>1.1607883405032826</v>
      </c>
      <c r="P236" s="70">
        <f t="shared" ref="P236:P239" si="61">IF(K236&gt;0,J236/K236,-J236/K236)</f>
        <v>3.0638272536664113</v>
      </c>
      <c r="Q236" s="70">
        <f t="shared" ref="Q236:Q239" si="62">O236/P236</f>
        <v>0.37886872998932758</v>
      </c>
      <c r="T236">
        <v>2.8998047811499505</v>
      </c>
      <c r="U236">
        <v>4.6831472563791197</v>
      </c>
      <c r="V236">
        <v>0.61919999999999997</v>
      </c>
    </row>
    <row r="237" spans="1:22" x14ac:dyDescent="0.25">
      <c r="B237" t="s">
        <v>38</v>
      </c>
      <c r="C237">
        <v>6</v>
      </c>
      <c r="D237" t="s">
        <v>225</v>
      </c>
      <c r="E237">
        <v>2</v>
      </c>
      <c r="F237">
        <v>0.11609999999999999</v>
      </c>
      <c r="G237">
        <v>0.1875</v>
      </c>
      <c r="I237" s="67">
        <f>(1+F237-F236)^(1/C237)-1</f>
        <v>2.8998047811499505E-2</v>
      </c>
      <c r="J237">
        <f t="shared" si="58"/>
        <v>2.8998047811499505</v>
      </c>
      <c r="K237">
        <f t="shared" si="59"/>
        <v>0.61919999999999997</v>
      </c>
      <c r="O237" s="70">
        <f t="shared" si="60"/>
        <v>2.8998047811499505</v>
      </c>
      <c r="P237" s="70">
        <f t="shared" si="61"/>
        <v>4.6831472563791197</v>
      </c>
      <c r="Q237" s="70">
        <f t="shared" si="62"/>
        <v>0.61919999999999997</v>
      </c>
      <c r="T237">
        <v>9.0215836453789056</v>
      </c>
      <c r="U237">
        <v>3.2159011292623365</v>
      </c>
      <c r="V237">
        <v>2.8053050397877985</v>
      </c>
    </row>
    <row r="238" spans="1:22" x14ac:dyDescent="0.25">
      <c r="B238" t="s">
        <v>220</v>
      </c>
      <c r="C238">
        <v>4</v>
      </c>
      <c r="D238" t="s">
        <v>225</v>
      </c>
      <c r="E238">
        <v>2</v>
      </c>
      <c r="F238">
        <v>0.52880000000000005</v>
      </c>
      <c r="G238">
        <v>0.1885</v>
      </c>
      <c r="I238" s="67">
        <f>(1+F238-F237)^(1/C238)-1</f>
        <v>9.0215836453789056E-2</v>
      </c>
      <c r="J238">
        <f t="shared" si="58"/>
        <v>9.0215836453789056</v>
      </c>
      <c r="K238">
        <f t="shared" si="59"/>
        <v>2.8053050397877985</v>
      </c>
      <c r="O238" s="70">
        <f t="shared" si="60"/>
        <v>9.0215836453789056</v>
      </c>
      <c r="P238" s="70">
        <f t="shared" si="61"/>
        <v>3.2159011292623365</v>
      </c>
      <c r="Q238" s="70">
        <f t="shared" si="62"/>
        <v>2.8053050397877985</v>
      </c>
      <c r="T238">
        <v>10.99528104162324</v>
      </c>
      <c r="U238">
        <v>2.0495530050392889</v>
      </c>
      <c r="V238">
        <v>5.36472148541114</v>
      </c>
    </row>
    <row r="239" spans="1:22" x14ac:dyDescent="0.25">
      <c r="B239" t="s">
        <v>221</v>
      </c>
      <c r="C239">
        <v>5</v>
      </c>
      <c r="D239" t="s">
        <v>225</v>
      </c>
      <c r="E239">
        <v>2</v>
      </c>
      <c r="F239">
        <v>1.2135</v>
      </c>
      <c r="G239">
        <v>0.22620000000000001</v>
      </c>
      <c r="I239" s="67">
        <f>(1+F239-F238)^(1/C239)-1</f>
        <v>0.10995281041623239</v>
      </c>
      <c r="J239">
        <f t="shared" si="58"/>
        <v>10.99528104162324</v>
      </c>
      <c r="K239">
        <f t="shared" si="59"/>
        <v>5.36472148541114</v>
      </c>
      <c r="O239" s="70">
        <f t="shared" si="60"/>
        <v>10.99528104162324</v>
      </c>
      <c r="P239" s="70">
        <f t="shared" si="61"/>
        <v>2.0495530050392889</v>
      </c>
      <c r="Q239" s="70">
        <f t="shared" si="62"/>
        <v>5.36472148541114</v>
      </c>
      <c r="T239">
        <v>1.39385068411813</v>
      </c>
      <c r="U239">
        <v>5.2275794464907301</v>
      </c>
      <c r="V239">
        <v>0.26663405088062625</v>
      </c>
    </row>
    <row r="240" spans="1:22" x14ac:dyDescent="0.25">
      <c r="B240" t="s">
        <v>219</v>
      </c>
      <c r="C240">
        <v>0</v>
      </c>
      <c r="D240" t="s">
        <v>227</v>
      </c>
      <c r="E240">
        <v>1</v>
      </c>
      <c r="F240">
        <v>-0.1411</v>
      </c>
      <c r="G240">
        <v>0.20330000000000001</v>
      </c>
      <c r="I240" s="67" t="s">
        <v>85</v>
      </c>
      <c r="J240" s="67" t="s">
        <v>85</v>
      </c>
      <c r="K240" s="67" t="s">
        <v>85</v>
      </c>
      <c r="O240" s="70" t="s">
        <v>85</v>
      </c>
      <c r="P240" s="70" t="s">
        <v>85</v>
      </c>
      <c r="Q240" s="70" t="s">
        <v>85</v>
      </c>
      <c r="T240">
        <v>1.3969608772428366</v>
      </c>
      <c r="U240">
        <v>8.9180598417174259</v>
      </c>
      <c r="V240">
        <v>0.1566440349175558</v>
      </c>
    </row>
    <row r="241" spans="1:22" x14ac:dyDescent="0.25">
      <c r="B241" t="s">
        <v>37</v>
      </c>
      <c r="C241">
        <v>6</v>
      </c>
      <c r="D241" t="s">
        <v>227</v>
      </c>
      <c r="E241">
        <v>1</v>
      </c>
      <c r="F241">
        <v>-5.45E-2</v>
      </c>
      <c r="G241">
        <v>0.2044</v>
      </c>
      <c r="I241" s="67">
        <f>(1+F241-F240)^(1/C241)-1</f>
        <v>1.3938506841181253E-2</v>
      </c>
      <c r="J241">
        <f t="shared" ref="J241" si="63">I241*100</f>
        <v>1.3938506841181253</v>
      </c>
      <c r="K241">
        <f t="shared" ref="K241:K244" si="64">F241/G241</f>
        <v>-0.26663405088062625</v>
      </c>
      <c r="O241" s="70">
        <f t="shared" ref="O241:O244" si="65">J241</f>
        <v>1.3938506841181253</v>
      </c>
      <c r="P241" s="70">
        <f t="shared" ref="P241:P244" si="66">IF(K241&gt;0,J241/K241,-J241/K241)</f>
        <v>5.2275794464907301</v>
      </c>
      <c r="Q241" s="70">
        <f t="shared" ref="Q241:Q244" si="67">O241/P241</f>
        <v>0.26663405088062625</v>
      </c>
      <c r="T241">
        <v>3.1982685342211381</v>
      </c>
      <c r="U241">
        <v>4.1337380694557888</v>
      </c>
      <c r="V241">
        <v>0.77369888475836446</v>
      </c>
    </row>
    <row r="242" spans="1:22" x14ac:dyDescent="0.25">
      <c r="B242" t="s">
        <v>38</v>
      </c>
      <c r="C242">
        <v>6</v>
      </c>
      <c r="D242" t="s">
        <v>227</v>
      </c>
      <c r="E242">
        <v>1</v>
      </c>
      <c r="F242">
        <v>3.2300000000000002E-2</v>
      </c>
      <c r="G242">
        <v>0.20619999999999999</v>
      </c>
      <c r="I242" s="67">
        <f>(1+F242-F241)^(1/C242)-1</f>
        <v>1.3969608772428366E-2</v>
      </c>
      <c r="J242">
        <f t="shared" si="58"/>
        <v>1.3969608772428366</v>
      </c>
      <c r="K242">
        <f t="shared" si="64"/>
        <v>0.1566440349175558</v>
      </c>
      <c r="O242" s="70">
        <f t="shared" si="65"/>
        <v>1.3969608772428366</v>
      </c>
      <c r="P242" s="70">
        <f t="shared" si="66"/>
        <v>8.9180598417174259</v>
      </c>
      <c r="Q242" s="70">
        <f t="shared" si="67"/>
        <v>0.1566440349175558</v>
      </c>
      <c r="T242">
        <v>4.3893788765642316</v>
      </c>
      <c r="U242">
        <v>3.3247302202195459</v>
      </c>
      <c r="V242">
        <v>1.3202210663198961</v>
      </c>
    </row>
    <row r="243" spans="1:22" x14ac:dyDescent="0.25">
      <c r="B243" t="s">
        <v>220</v>
      </c>
      <c r="C243">
        <v>4</v>
      </c>
      <c r="D243" t="s">
        <v>227</v>
      </c>
      <c r="E243">
        <v>1</v>
      </c>
      <c r="F243">
        <v>0.16650000000000001</v>
      </c>
      <c r="G243">
        <v>0.2152</v>
      </c>
      <c r="I243" s="67">
        <f>(1+F243-F242)^(1/C243)-1</f>
        <v>3.1982685342211381E-2</v>
      </c>
      <c r="J243">
        <f t="shared" si="58"/>
        <v>3.1982685342211381</v>
      </c>
      <c r="K243">
        <f t="shared" si="64"/>
        <v>0.77369888475836435</v>
      </c>
      <c r="O243" s="70">
        <f t="shared" si="65"/>
        <v>3.1982685342211381</v>
      </c>
      <c r="P243" s="70">
        <f t="shared" si="66"/>
        <v>4.1337380694557888</v>
      </c>
      <c r="Q243" s="70">
        <f t="shared" si="67"/>
        <v>0.77369888475836446</v>
      </c>
      <c r="T243">
        <v>1.2455640711427574</v>
      </c>
      <c r="U243">
        <v>3.485345203556415</v>
      </c>
      <c r="V243">
        <v>0.35737179487179488</v>
      </c>
    </row>
    <row r="244" spans="1:22" x14ac:dyDescent="0.25">
      <c r="B244" t="s">
        <v>221</v>
      </c>
      <c r="C244">
        <v>5</v>
      </c>
      <c r="D244" t="s">
        <v>227</v>
      </c>
      <c r="E244">
        <v>1</v>
      </c>
      <c r="F244">
        <v>0.40610000000000002</v>
      </c>
      <c r="G244">
        <v>0.30759999999999998</v>
      </c>
      <c r="I244" s="67">
        <f>(1+F244-F243)^(1/C244)-1</f>
        <v>4.3893788765642316E-2</v>
      </c>
      <c r="J244">
        <f t="shared" si="58"/>
        <v>4.3893788765642316</v>
      </c>
      <c r="K244">
        <f t="shared" si="64"/>
        <v>1.3202210663198961</v>
      </c>
      <c r="O244" s="70">
        <f t="shared" si="65"/>
        <v>4.3893788765642316</v>
      </c>
      <c r="P244" s="70">
        <f t="shared" si="66"/>
        <v>3.3247302202195459</v>
      </c>
      <c r="Q244" s="70">
        <f t="shared" si="67"/>
        <v>1.3202210663198961</v>
      </c>
      <c r="T244">
        <v>3.1368104442244027</v>
      </c>
      <c r="U244">
        <v>4.3002068562374038</v>
      </c>
      <c r="V244">
        <v>0.72945570971184626</v>
      </c>
    </row>
    <row r="245" spans="1:22" x14ac:dyDescent="0.25">
      <c r="B245" t="s">
        <v>219</v>
      </c>
      <c r="C245">
        <v>0</v>
      </c>
      <c r="D245" t="s">
        <v>227</v>
      </c>
      <c r="E245">
        <v>2</v>
      </c>
      <c r="F245">
        <v>-0.14399999999999999</v>
      </c>
      <c r="G245">
        <v>0.18920000000000001</v>
      </c>
      <c r="I245" s="67" t="s">
        <v>85</v>
      </c>
      <c r="J245" s="67" t="s">
        <v>85</v>
      </c>
      <c r="K245" s="67" t="s">
        <v>85</v>
      </c>
      <c r="O245" s="70" t="s">
        <v>85</v>
      </c>
      <c r="P245" s="70" t="s">
        <v>85</v>
      </c>
      <c r="Q245" s="70" t="s">
        <v>85</v>
      </c>
      <c r="T245">
        <v>9.0389433100003913</v>
      </c>
      <c r="U245">
        <v>3.0962035506724948</v>
      </c>
      <c r="V245">
        <v>2.9193633952254641</v>
      </c>
    </row>
    <row r="246" spans="1:22" x14ac:dyDescent="0.25">
      <c r="B246" t="s">
        <v>37</v>
      </c>
      <c r="C246">
        <v>6</v>
      </c>
      <c r="D246" t="s">
        <v>227</v>
      </c>
      <c r="E246">
        <v>2</v>
      </c>
      <c r="F246">
        <v>-6.6900000000000001E-2</v>
      </c>
      <c r="G246">
        <v>0.18720000000000001</v>
      </c>
      <c r="I246" s="67">
        <f>(1+F246-F245)^(1/C246)-1</f>
        <v>1.2455640711427574E-2</v>
      </c>
      <c r="J246">
        <f t="shared" ref="J246" si="68">I246*100</f>
        <v>1.2455640711427574</v>
      </c>
      <c r="K246">
        <f t="shared" ref="K246:K249" si="69">F246/G246</f>
        <v>-0.35737179487179488</v>
      </c>
      <c r="O246" s="70">
        <f t="shared" ref="O246:O249" si="70">J246</f>
        <v>1.2455640711427574</v>
      </c>
      <c r="P246" s="70">
        <f t="shared" ref="P246:P249" si="71">IF(K246&gt;0,J246/K246,-J246/K246)</f>
        <v>3.485345203556415</v>
      </c>
      <c r="Q246" s="70">
        <f t="shared" ref="Q246:Q249" si="72">O246/P246</f>
        <v>0.35737179487179488</v>
      </c>
      <c r="T246">
        <v>10.992645544450763</v>
      </c>
      <c r="U246">
        <v>2.0146061602763266</v>
      </c>
      <c r="V246">
        <v>5.4564737074679623</v>
      </c>
    </row>
    <row r="247" spans="1:22" x14ac:dyDescent="0.25">
      <c r="B247" t="s">
        <v>38</v>
      </c>
      <c r="C247">
        <v>6</v>
      </c>
      <c r="D247" t="s">
        <v>227</v>
      </c>
      <c r="E247">
        <v>2</v>
      </c>
      <c r="F247">
        <v>0.13669999999999999</v>
      </c>
      <c r="G247">
        <v>0.18740000000000001</v>
      </c>
      <c r="I247" s="67">
        <f>(1+F247-F246)^(1/C247)-1</f>
        <v>3.1368104442244027E-2</v>
      </c>
      <c r="J247">
        <f t="shared" si="58"/>
        <v>3.1368104442244027</v>
      </c>
      <c r="K247">
        <f t="shared" si="69"/>
        <v>0.72945570971184626</v>
      </c>
      <c r="O247" s="70">
        <f t="shared" si="70"/>
        <v>3.1368104442244027</v>
      </c>
      <c r="P247" s="70">
        <f t="shared" si="71"/>
        <v>4.3002068562374038</v>
      </c>
      <c r="Q247" s="70">
        <f t="shared" si="72"/>
        <v>0.72945570971184626</v>
      </c>
    </row>
    <row r="248" spans="1:22" x14ac:dyDescent="0.25">
      <c r="B248" t="s">
        <v>220</v>
      </c>
      <c r="C248">
        <v>4</v>
      </c>
      <c r="D248" t="s">
        <v>227</v>
      </c>
      <c r="E248">
        <v>2</v>
      </c>
      <c r="F248">
        <v>0.55030000000000001</v>
      </c>
      <c r="G248">
        <v>0.1885</v>
      </c>
      <c r="I248" s="67">
        <f>(1+F248-F247)^(1/C248)-1</f>
        <v>9.0389433100003913E-2</v>
      </c>
      <c r="J248">
        <f t="shared" si="58"/>
        <v>9.0389433100003913</v>
      </c>
      <c r="K248">
        <f t="shared" si="69"/>
        <v>2.9193633952254641</v>
      </c>
      <c r="O248" s="70">
        <f t="shared" si="70"/>
        <v>9.0389433100003913</v>
      </c>
      <c r="P248" s="70">
        <f t="shared" si="71"/>
        <v>3.0962035506724948</v>
      </c>
      <c r="Q248" s="70">
        <f t="shared" si="72"/>
        <v>2.9193633952254641</v>
      </c>
    </row>
    <row r="249" spans="1:22" x14ac:dyDescent="0.25">
      <c r="B249" t="s">
        <v>221</v>
      </c>
      <c r="C249">
        <v>5</v>
      </c>
      <c r="D249" t="s">
        <v>227</v>
      </c>
      <c r="E249">
        <v>2</v>
      </c>
      <c r="F249">
        <v>1.2347999999999999</v>
      </c>
      <c r="G249">
        <v>0.2263</v>
      </c>
      <c r="I249" s="67">
        <f>(1+F249-F248)^(1/C249)-1</f>
        <v>0.10992645544450763</v>
      </c>
      <c r="J249">
        <f t="shared" si="58"/>
        <v>10.992645544450763</v>
      </c>
      <c r="K249">
        <f t="shared" si="69"/>
        <v>5.4564737074679623</v>
      </c>
      <c r="O249" s="70">
        <f t="shared" si="70"/>
        <v>10.992645544450763</v>
      </c>
      <c r="P249" s="70">
        <f t="shared" si="71"/>
        <v>2.0146061602763266</v>
      </c>
      <c r="Q249" s="70">
        <f t="shared" si="72"/>
        <v>5.4564737074679623</v>
      </c>
    </row>
    <row r="252" spans="1:22" x14ac:dyDescent="0.25">
      <c r="A252" s="72" t="s">
        <v>234</v>
      </c>
    </row>
    <row r="253" spans="1:22" x14ac:dyDescent="0.25">
      <c r="C253" t="s">
        <v>235</v>
      </c>
    </row>
    <row r="255" spans="1:22" x14ac:dyDescent="0.25">
      <c r="D255" t="s">
        <v>237</v>
      </c>
      <c r="E255" t="s">
        <v>238</v>
      </c>
      <c r="F255" t="s">
        <v>239</v>
      </c>
      <c r="G255" t="s">
        <v>240</v>
      </c>
      <c r="H255" t="s">
        <v>241</v>
      </c>
      <c r="J255" t="s">
        <v>242</v>
      </c>
      <c r="K255" t="s">
        <v>243</v>
      </c>
    </row>
    <row r="256" spans="1:22" x14ac:dyDescent="0.25">
      <c r="C256" t="s">
        <v>236</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7">
        <f>SUM(H256:H259)</f>
        <v>1.0002249999999999</v>
      </c>
      <c r="J260" t="s">
        <v>244</v>
      </c>
      <c r="K260">
        <f>SUM(K256:K259)</f>
        <v>7.0203000000000007</v>
      </c>
    </row>
    <row r="263" spans="1:19" x14ac:dyDescent="0.25">
      <c r="A263" s="72" t="s">
        <v>245</v>
      </c>
    </row>
    <row r="265" spans="1:19" x14ac:dyDescent="0.25">
      <c r="C265" t="s">
        <v>246</v>
      </c>
    </row>
    <row r="267" spans="1:19" x14ac:dyDescent="0.25">
      <c r="C267" t="s">
        <v>253</v>
      </c>
      <c r="D267" t="s">
        <v>256</v>
      </c>
      <c r="E267" t="s">
        <v>202</v>
      </c>
      <c r="F267" t="s">
        <v>254</v>
      </c>
      <c r="G267" t="s">
        <v>142</v>
      </c>
      <c r="H267" s="69" t="s">
        <v>147</v>
      </c>
      <c r="J267" t="s">
        <v>148</v>
      </c>
      <c r="K267" t="s">
        <v>150</v>
      </c>
      <c r="L267" t="s">
        <v>255</v>
      </c>
      <c r="M267" t="s">
        <v>215</v>
      </c>
      <c r="Q267" t="s">
        <v>148</v>
      </c>
      <c r="R267" t="s">
        <v>147</v>
      </c>
      <c r="S267" t="s">
        <v>149</v>
      </c>
    </row>
    <row r="268" spans="1:19" x14ac:dyDescent="0.25">
      <c r="B268" t="s">
        <v>247</v>
      </c>
      <c r="C268">
        <v>0</v>
      </c>
      <c r="D268">
        <v>0.7</v>
      </c>
      <c r="E268">
        <f>D268</f>
        <v>0.7</v>
      </c>
      <c r="F268" t="s">
        <v>144</v>
      </c>
      <c r="G268">
        <v>1.0999999999999999E-2</v>
      </c>
      <c r="H268">
        <v>0.03</v>
      </c>
      <c r="J268" s="78" t="s">
        <v>85</v>
      </c>
      <c r="K268" t="s">
        <v>85</v>
      </c>
      <c r="L268" t="s">
        <v>85</v>
      </c>
      <c r="M268" t="s">
        <v>85</v>
      </c>
      <c r="Q268" s="70" t="s">
        <v>85</v>
      </c>
      <c r="R268" s="70" t="s">
        <v>85</v>
      </c>
      <c r="S268" s="70"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0">
        <f t="shared" ref="Q269:Q274" si="78">K269</f>
        <v>2.7769996967160537</v>
      </c>
      <c r="R269" s="70">
        <f t="shared" ref="R269:R274" si="79">Q269/S269</f>
        <v>0.40838230834059608</v>
      </c>
      <c r="S269" s="70">
        <f t="shared" ref="S269:S274" si="80">M269</f>
        <v>6.8000000000000007</v>
      </c>
    </row>
    <row r="270" spans="1:19" x14ac:dyDescent="0.25">
      <c r="B270" t="s">
        <v>248</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0">
        <f t="shared" si="78"/>
        <v>4.4633839671773368</v>
      </c>
      <c r="R270" s="70">
        <f t="shared" si="79"/>
        <v>0.32940103078799532</v>
      </c>
      <c r="S270" s="70">
        <f t="shared" si="80"/>
        <v>13.55</v>
      </c>
    </row>
    <row r="271" spans="1:19" x14ac:dyDescent="0.25">
      <c r="B271" t="s">
        <v>249</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0">
        <f t="shared" si="78"/>
        <v>13.075934214887063</v>
      </c>
      <c r="R271" s="70">
        <f t="shared" si="79"/>
        <v>0.48973536385344807</v>
      </c>
      <c r="S271" s="70">
        <f t="shared" si="80"/>
        <v>26.7</v>
      </c>
    </row>
    <row r="272" spans="1:19" x14ac:dyDescent="0.25">
      <c r="B272" t="s">
        <v>250</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0">
        <f t="shared" si="78"/>
        <v>11.415729668510144</v>
      </c>
      <c r="R272" s="70">
        <f t="shared" si="79"/>
        <v>0.44943817592559621</v>
      </c>
      <c r="S272" s="70">
        <f t="shared" si="80"/>
        <v>25.400000000000002</v>
      </c>
    </row>
    <row r="273" spans="2:19" x14ac:dyDescent="0.25">
      <c r="B273" t="s">
        <v>251</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0">
        <f t="shared" si="78"/>
        <v>15.619533555641452</v>
      </c>
      <c r="R273" s="70">
        <f t="shared" si="79"/>
        <v>0.43793084735443316</v>
      </c>
      <c r="S273" s="70">
        <f t="shared" si="80"/>
        <v>35.666666666666671</v>
      </c>
    </row>
    <row r="274" spans="2:19" x14ac:dyDescent="0.25">
      <c r="B274" t="s">
        <v>252</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0">
        <f t="shared" si="78"/>
        <v>15.109416852657521</v>
      </c>
      <c r="R274" s="70">
        <f t="shared" si="79"/>
        <v>0.3306218129684359</v>
      </c>
      <c r="S274" s="70">
        <f t="shared" si="80"/>
        <v>45.7</v>
      </c>
    </row>
    <row r="275" spans="2:19" x14ac:dyDescent="0.25">
      <c r="B275" t="s">
        <v>247</v>
      </c>
      <c r="C275">
        <v>0</v>
      </c>
      <c r="D275">
        <v>0.7</v>
      </c>
      <c r="E275">
        <f>D275</f>
        <v>0.7</v>
      </c>
      <c r="F275" t="s">
        <v>146</v>
      </c>
      <c r="G275">
        <v>0.33400000000000002</v>
      </c>
      <c r="H275">
        <v>0.14000000000000001</v>
      </c>
      <c r="J275" s="78" t="s">
        <v>85</v>
      </c>
      <c r="K275" t="s">
        <v>85</v>
      </c>
      <c r="L275" t="s">
        <v>85</v>
      </c>
      <c r="M275" t="s">
        <v>85</v>
      </c>
      <c r="Q275" s="70" t="s">
        <v>85</v>
      </c>
      <c r="R275" s="70" t="s">
        <v>85</v>
      </c>
      <c r="S275" s="70"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0">
        <f t="shared" ref="Q276:Q281" si="86">K276</f>
        <v>0.18547806908248976</v>
      </c>
      <c r="R276" s="70">
        <f t="shared" ref="R276:R281" si="87">Q276/S276</f>
        <v>7.050335959275926E-2</v>
      </c>
      <c r="S276" s="70">
        <f t="shared" ref="S276:S281" si="88">M276</f>
        <v>2.6307692307692307</v>
      </c>
    </row>
    <row r="277" spans="2:19" x14ac:dyDescent="0.25">
      <c r="B277" t="s">
        <v>248</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0">
        <f t="shared" si="86"/>
        <v>17.998457404788315</v>
      </c>
      <c r="R277" s="70">
        <f t="shared" si="87"/>
        <v>2.6302547355640549</v>
      </c>
      <c r="S277" s="70">
        <f t="shared" si="88"/>
        <v>6.8428571428571416</v>
      </c>
    </row>
    <row r="278" spans="2:19" x14ac:dyDescent="0.25">
      <c r="B278" t="s">
        <v>249</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0">
        <f t="shared" si="86"/>
        <v>25.814803615404159</v>
      </c>
      <c r="R278" s="70">
        <f t="shared" si="87"/>
        <v>2.0583232118594679</v>
      </c>
      <c r="S278" s="70">
        <f t="shared" si="88"/>
        <v>12.541666666666666</v>
      </c>
    </row>
    <row r="279" spans="2:19" x14ac:dyDescent="0.25">
      <c r="B279" t="s">
        <v>250</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0">
        <f t="shared" si="86"/>
        <v>16.561693659668308</v>
      </c>
      <c r="R279" s="70">
        <f t="shared" si="87"/>
        <v>1.0783522730115012</v>
      </c>
      <c r="S279" s="70">
        <f t="shared" si="88"/>
        <v>15.358333333333334</v>
      </c>
    </row>
    <row r="280" spans="2:19" x14ac:dyDescent="0.25">
      <c r="B280" t="s">
        <v>251</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0">
        <f t="shared" si="86"/>
        <v>22.289111751969436</v>
      </c>
      <c r="R280" s="70">
        <f t="shared" si="87"/>
        <v>1.0687891424222484</v>
      </c>
      <c r="S280" s="70">
        <f t="shared" si="88"/>
        <v>20.854545454545455</v>
      </c>
    </row>
    <row r="281" spans="2:19" x14ac:dyDescent="0.25">
      <c r="B281" t="s">
        <v>252</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0">
        <f t="shared" si="86"/>
        <v>29.217759563620561</v>
      </c>
      <c r="R281" s="70">
        <f t="shared" si="87"/>
        <v>1.1048310594700108</v>
      </c>
      <c r="S281" s="70">
        <f t="shared" si="88"/>
        <v>26.445454545454545</v>
      </c>
    </row>
    <row r="283" spans="2:19" x14ac:dyDescent="0.25">
      <c r="C283" t="s">
        <v>257</v>
      </c>
    </row>
    <row r="285" spans="2:19" x14ac:dyDescent="0.25">
      <c r="C285" t="s">
        <v>253</v>
      </c>
      <c r="D285" t="s">
        <v>256</v>
      </c>
      <c r="E285" t="s">
        <v>202</v>
      </c>
      <c r="F285" t="s">
        <v>254</v>
      </c>
      <c r="G285" t="s">
        <v>142</v>
      </c>
      <c r="H285" s="69" t="s">
        <v>147</v>
      </c>
      <c r="J285" t="s">
        <v>148</v>
      </c>
      <c r="K285" t="s">
        <v>150</v>
      </c>
      <c r="L285" t="s">
        <v>255</v>
      </c>
      <c r="M285" t="s">
        <v>215</v>
      </c>
      <c r="Q285" t="s">
        <v>148</v>
      </c>
      <c r="R285" t="s">
        <v>147</v>
      </c>
      <c r="S285" t="s">
        <v>149</v>
      </c>
    </row>
    <row r="286" spans="2:19" x14ac:dyDescent="0.25">
      <c r="B286" t="s">
        <v>247</v>
      </c>
      <c r="C286">
        <v>0</v>
      </c>
      <c r="D286">
        <v>0.7</v>
      </c>
      <c r="E286">
        <f>D286</f>
        <v>0.7</v>
      </c>
      <c r="F286" t="s">
        <v>144</v>
      </c>
      <c r="G286">
        <v>0.02</v>
      </c>
      <c r="H286">
        <v>0.02</v>
      </c>
      <c r="J286" s="78" t="s">
        <v>85</v>
      </c>
      <c r="K286" t="s">
        <v>85</v>
      </c>
      <c r="L286" t="s">
        <v>85</v>
      </c>
      <c r="M286" t="s">
        <v>85</v>
      </c>
      <c r="Q286" s="70" t="s">
        <v>85</v>
      </c>
      <c r="R286" s="70" t="s">
        <v>85</v>
      </c>
      <c r="S286" s="70"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0">
        <f t="shared" ref="Q287:Q292" si="93">K287</f>
        <v>2.8618675580692976</v>
      </c>
      <c r="R287" s="70">
        <f t="shared" ref="R287:R292" si="94">Q287/S287</f>
        <v>0.38414329638514066</v>
      </c>
      <c r="S287" s="70">
        <f t="shared" ref="S287:S292" si="95">M287</f>
        <v>7.4499999999999993</v>
      </c>
    </row>
    <row r="288" spans="2:19" x14ac:dyDescent="0.25">
      <c r="B288" t="s">
        <v>248</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0">
        <f t="shared" si="93"/>
        <v>4.4316374840892347</v>
      </c>
      <c r="R288" s="70">
        <f t="shared" si="94"/>
        <v>0.31318992820418623</v>
      </c>
      <c r="S288" s="70">
        <f t="shared" si="95"/>
        <v>14.149999999999999</v>
      </c>
    </row>
    <row r="289" spans="1:19" x14ac:dyDescent="0.25">
      <c r="B289" t="s">
        <v>249</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0">
        <f t="shared" si="93"/>
        <v>12.461862071858331</v>
      </c>
      <c r="R289" s="70">
        <f t="shared" si="94"/>
        <v>0.46761208524796732</v>
      </c>
      <c r="S289" s="70">
        <f t="shared" si="95"/>
        <v>26.650000000000002</v>
      </c>
    </row>
    <row r="290" spans="1:19" x14ac:dyDescent="0.25">
      <c r="B290" t="s">
        <v>250</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0">
        <f t="shared" si="93"/>
        <v>10.023075465215992</v>
      </c>
      <c r="R290" s="70">
        <f t="shared" si="94"/>
        <v>0.4107817813613111</v>
      </c>
      <c r="S290" s="70">
        <f t="shared" si="95"/>
        <v>24.400000000000002</v>
      </c>
    </row>
    <row r="291" spans="1:19" x14ac:dyDescent="0.25">
      <c r="B291" t="s">
        <v>251</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0">
        <f t="shared" si="93"/>
        <v>13.257758507094074</v>
      </c>
      <c r="R291" s="70">
        <f t="shared" si="94"/>
        <v>0.40134485894331207</v>
      </c>
      <c r="S291" s="70">
        <f t="shared" si="95"/>
        <v>33.033333333333331</v>
      </c>
    </row>
    <row r="292" spans="1:19" x14ac:dyDescent="0.25">
      <c r="B292" t="s">
        <v>252</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0">
        <f t="shared" si="93"/>
        <v>12.91474433343347</v>
      </c>
      <c r="R292" s="70">
        <f t="shared" si="94"/>
        <v>0.31094890048395196</v>
      </c>
      <c r="S292" s="70">
        <f t="shared" si="95"/>
        <v>41.533333333333331</v>
      </c>
    </row>
    <row r="293" spans="1:19" x14ac:dyDescent="0.25">
      <c r="B293" t="s">
        <v>247</v>
      </c>
      <c r="C293">
        <v>0</v>
      </c>
      <c r="D293">
        <v>0.7</v>
      </c>
      <c r="E293">
        <f>D293</f>
        <v>0.7</v>
      </c>
      <c r="F293" t="s">
        <v>146</v>
      </c>
      <c r="G293">
        <v>0.33400000000000002</v>
      </c>
      <c r="H293">
        <v>0.13</v>
      </c>
      <c r="J293" s="78" t="s">
        <v>85</v>
      </c>
      <c r="K293" t="s">
        <v>85</v>
      </c>
      <c r="L293" t="s">
        <v>85</v>
      </c>
      <c r="M293" t="s">
        <v>85</v>
      </c>
      <c r="Q293" s="70" t="s">
        <v>85</v>
      </c>
      <c r="R293" s="70" t="s">
        <v>85</v>
      </c>
      <c r="S293" s="70"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0">
        <f t="shared" ref="Q294:Q299" si="100">K294</f>
        <v>0.20858331137321162</v>
      </c>
      <c r="R294" s="70">
        <f t="shared" ref="R294:R299" si="101">Q294/S294</f>
        <v>7.2973753250103177E-2</v>
      </c>
      <c r="S294" s="70">
        <f t="shared" ref="S294:S299" si="102">M294</f>
        <v>2.8583333333333338</v>
      </c>
    </row>
    <row r="295" spans="1:19" x14ac:dyDescent="0.25">
      <c r="B295" t="s">
        <v>248</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0">
        <f t="shared" si="100"/>
        <v>17.973273386022946</v>
      </c>
      <c r="R295" s="70">
        <f t="shared" si="101"/>
        <v>2.6265743987924979</v>
      </c>
      <c r="S295" s="70">
        <f t="shared" si="102"/>
        <v>6.8428571428571416</v>
      </c>
    </row>
    <row r="296" spans="1:19" x14ac:dyDescent="0.25">
      <c r="B296" t="s">
        <v>249</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0">
        <f t="shared" si="100"/>
        <v>25.771992717677406</v>
      </c>
      <c r="R296" s="70">
        <f t="shared" si="101"/>
        <v>1.7135633455902533</v>
      </c>
      <c r="S296" s="70">
        <f t="shared" si="102"/>
        <v>15.04</v>
      </c>
    </row>
    <row r="297" spans="1:19" x14ac:dyDescent="0.25">
      <c r="B297" t="s">
        <v>250</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0">
        <f t="shared" si="100"/>
        <v>16.561693659668308</v>
      </c>
      <c r="R297" s="70">
        <f t="shared" si="101"/>
        <v>1.3486721221228262</v>
      </c>
      <c r="S297" s="70">
        <f t="shared" si="102"/>
        <v>12.280000000000001</v>
      </c>
    </row>
    <row r="298" spans="1:19" x14ac:dyDescent="0.25">
      <c r="B298" t="s">
        <v>251</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0">
        <f t="shared" si="100"/>
        <v>22.289111751969436</v>
      </c>
      <c r="R298" s="70">
        <f t="shared" si="101"/>
        <v>1.7496904122784553</v>
      </c>
      <c r="S298" s="70">
        <f t="shared" si="102"/>
        <v>12.738888888888891</v>
      </c>
    </row>
    <row r="299" spans="1:19" x14ac:dyDescent="0.25">
      <c r="B299" t="s">
        <v>252</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0">
        <f t="shared" si="100"/>
        <v>29.217759563620561</v>
      </c>
      <c r="R299" s="70">
        <f t="shared" si="101"/>
        <v>2.8132643321230253</v>
      </c>
      <c r="S299" s="70">
        <f t="shared" si="102"/>
        <v>10.385714285714284</v>
      </c>
    </row>
    <row r="302" spans="1:19" x14ac:dyDescent="0.25">
      <c r="A302" s="72" t="s">
        <v>261</v>
      </c>
    </row>
    <row r="303" spans="1:19" x14ac:dyDescent="0.25">
      <c r="G303" t="s">
        <v>268</v>
      </c>
    </row>
    <row r="304" spans="1:19" x14ac:dyDescent="0.25">
      <c r="C304" t="s">
        <v>262</v>
      </c>
      <c r="D304" t="s">
        <v>263</v>
      </c>
      <c r="H304" t="s">
        <v>264</v>
      </c>
      <c r="I304" t="s">
        <v>265</v>
      </c>
      <c r="J304" t="s">
        <v>272</v>
      </c>
      <c r="K304" t="s">
        <v>271</v>
      </c>
    </row>
    <row r="305" spans="1:20" x14ac:dyDescent="0.25">
      <c r="C305" t="s">
        <v>266</v>
      </c>
      <c r="D305" t="s">
        <v>264</v>
      </c>
      <c r="E305">
        <v>9065</v>
      </c>
      <c r="G305" t="s">
        <v>183</v>
      </c>
      <c r="H305">
        <v>1</v>
      </c>
      <c r="I305">
        <v>1</v>
      </c>
      <c r="J305">
        <f>H305-H306</f>
        <v>0.10999999999999999</v>
      </c>
      <c r="K305">
        <f>I305-I306</f>
        <v>0.26</v>
      </c>
    </row>
    <row r="306" spans="1:20" x14ac:dyDescent="0.25">
      <c r="C306" t="s">
        <v>267</v>
      </c>
      <c r="D306" t="s">
        <v>264</v>
      </c>
      <c r="E306">
        <v>55135</v>
      </c>
      <c r="G306" t="s">
        <v>269</v>
      </c>
      <c r="H306">
        <v>0.89</v>
      </c>
      <c r="I306">
        <v>0.74</v>
      </c>
      <c r="J306">
        <f t="shared" ref="J306:J307" si="103">H306-H307</f>
        <v>0.52</v>
      </c>
      <c r="K306">
        <f t="shared" ref="K306:K307" si="104">I306-I307</f>
        <v>0.47</v>
      </c>
    </row>
    <row r="307" spans="1:20" x14ac:dyDescent="0.25">
      <c r="C307" t="s">
        <v>266</v>
      </c>
      <c r="D307" t="s">
        <v>265</v>
      </c>
      <c r="E307">
        <v>3135</v>
      </c>
      <c r="G307" t="s">
        <v>270</v>
      </c>
      <c r="H307">
        <v>0.37</v>
      </c>
      <c r="I307">
        <v>0.27</v>
      </c>
      <c r="J307">
        <f t="shared" si="103"/>
        <v>0.31</v>
      </c>
      <c r="K307">
        <f t="shared" si="104"/>
        <v>0.24700000000000003</v>
      </c>
    </row>
    <row r="308" spans="1:20" x14ac:dyDescent="0.25">
      <c r="C308" t="s">
        <v>267</v>
      </c>
      <c r="D308" t="s">
        <v>265</v>
      </c>
      <c r="E308">
        <v>24826</v>
      </c>
      <c r="G308" t="s">
        <v>185</v>
      </c>
      <c r="H308">
        <v>0.06</v>
      </c>
      <c r="I308">
        <v>2.3E-2</v>
      </c>
      <c r="J308">
        <f>H308-H309</f>
        <v>0.06</v>
      </c>
      <c r="K308">
        <f>I308-I309</f>
        <v>2.3E-2</v>
      </c>
    </row>
    <row r="309" spans="1:20" x14ac:dyDescent="0.25">
      <c r="J309">
        <f>SUM(J305:J308)</f>
        <v>1</v>
      </c>
      <c r="K309">
        <f>SUM(K305:K308)</f>
        <v>1</v>
      </c>
    </row>
    <row r="311" spans="1:20" x14ac:dyDescent="0.25">
      <c r="A311" s="72" t="s">
        <v>273</v>
      </c>
    </row>
    <row r="314" spans="1:20" x14ac:dyDescent="0.25">
      <c r="C314" s="73" t="s">
        <v>275</v>
      </c>
    </row>
    <row r="316" spans="1:20" x14ac:dyDescent="0.25">
      <c r="D316" t="s">
        <v>202</v>
      </c>
      <c r="E316" t="s">
        <v>36</v>
      </c>
      <c r="F316" t="s">
        <v>157</v>
      </c>
      <c r="G316" t="s">
        <v>142</v>
      </c>
      <c r="H316" s="69" t="s">
        <v>147</v>
      </c>
      <c r="K316" t="s">
        <v>148</v>
      </c>
      <c r="L316" t="s">
        <v>150</v>
      </c>
      <c r="M316" t="s">
        <v>215</v>
      </c>
      <c r="R316" t="s">
        <v>148</v>
      </c>
      <c r="S316" t="s">
        <v>147</v>
      </c>
      <c r="T316" t="s">
        <v>149</v>
      </c>
    </row>
    <row r="317" spans="1:20" x14ac:dyDescent="0.25">
      <c r="C317" t="s">
        <v>37</v>
      </c>
      <c r="D317">
        <v>5</v>
      </c>
      <c r="E317" t="s">
        <v>6</v>
      </c>
      <c r="F317">
        <v>1988</v>
      </c>
      <c r="G317">
        <v>2.7E-2</v>
      </c>
      <c r="H317">
        <v>4.7E-2</v>
      </c>
      <c r="K317" s="78">
        <f>(1+G317)^(1/D317)-1</f>
        <v>5.3426072862545748E-3</v>
      </c>
      <c r="L317">
        <f t="shared" ref="L317:L319" si="105">K317*100</f>
        <v>0.53426072862545748</v>
      </c>
      <c r="M317">
        <f>G317/H317</f>
        <v>0.57446808510638292</v>
      </c>
      <c r="R317" s="70">
        <f t="shared" ref="R317:R319" si="106">L317</f>
        <v>0.53426072862545748</v>
      </c>
      <c r="S317" s="70">
        <f t="shared" ref="S317:S319" si="107">R317/T317</f>
        <v>0.93000941649616686</v>
      </c>
      <c r="T317" s="70">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0">
        <f t="shared" si="106"/>
        <v>5.8058332763509357</v>
      </c>
      <c r="S318" s="70">
        <f t="shared" si="107"/>
        <v>1.3636957230498712</v>
      </c>
      <c r="T318" s="70">
        <f>M318</f>
        <v>4.2574257425742568</v>
      </c>
    </row>
    <row r="319" spans="1:20" x14ac:dyDescent="0.25">
      <c r="C319" t="s">
        <v>220</v>
      </c>
      <c r="D319">
        <v>5</v>
      </c>
      <c r="E319" t="s">
        <v>6</v>
      </c>
      <c r="F319">
        <v>1988</v>
      </c>
      <c r="G319">
        <v>0.63400000000000001</v>
      </c>
      <c r="H319">
        <v>4.2000000000000003E-2</v>
      </c>
      <c r="K319">
        <f>(1+G319-G318)^(1/D319)-1</f>
        <v>3.7827794135901316E-2</v>
      </c>
      <c r="L319">
        <f t="shared" si="105"/>
        <v>3.7827794135901316</v>
      </c>
      <c r="M319">
        <f t="shared" si="108"/>
        <v>15.095238095238095</v>
      </c>
      <c r="R319" s="70">
        <f t="shared" si="106"/>
        <v>3.7827794135901316</v>
      </c>
      <c r="S319" s="70">
        <f t="shared" si="107"/>
        <v>0.25059421982773744</v>
      </c>
      <c r="T319" s="70">
        <f>M319</f>
        <v>15.095238095238095</v>
      </c>
    </row>
    <row r="320" spans="1:20" x14ac:dyDescent="0.25">
      <c r="C320" t="s">
        <v>37</v>
      </c>
      <c r="D320">
        <v>5</v>
      </c>
      <c r="E320" t="s">
        <v>6</v>
      </c>
      <c r="F320">
        <v>1998</v>
      </c>
      <c r="G320">
        <v>0.153</v>
      </c>
      <c r="H320">
        <v>0.04</v>
      </c>
      <c r="K320" s="78">
        <f>(1+G320)^(1/D320)-1</f>
        <v>2.8882691843426622E-2</v>
      </c>
      <c r="L320">
        <f t="shared" ref="L320:L334" si="109">K320*100</f>
        <v>2.8882691843426622</v>
      </c>
      <c r="M320">
        <f t="shared" si="108"/>
        <v>3.8249999999999997</v>
      </c>
      <c r="R320" s="70">
        <f t="shared" ref="R320:R334" si="110">L320</f>
        <v>2.8882691843426622</v>
      </c>
      <c r="S320" s="70">
        <f t="shared" ref="S320:S334" si="111">R320/T320</f>
        <v>0.75510305473010786</v>
      </c>
      <c r="T320" s="70">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0">
        <f t="shared" si="110"/>
        <v>5.1029684358929073</v>
      </c>
      <c r="S321" s="70">
        <f t="shared" si="111"/>
        <v>0.99818544254990993</v>
      </c>
      <c r="T321" s="70">
        <f t="shared" si="112"/>
        <v>5.1122448979591839</v>
      </c>
    </row>
    <row r="322" spans="3:20" x14ac:dyDescent="0.25">
      <c r="C322" t="s">
        <v>220</v>
      </c>
      <c r="D322">
        <v>5</v>
      </c>
      <c r="E322" t="s">
        <v>6</v>
      </c>
      <c r="F322">
        <v>1998</v>
      </c>
      <c r="G322">
        <v>0.64</v>
      </c>
      <c r="H322">
        <v>3.9E-2</v>
      </c>
      <c r="K322">
        <f>(1+G322-G321)^(1/D322)-1</f>
        <v>2.6371879666879705E-2</v>
      </c>
      <c r="L322">
        <f t="shared" si="109"/>
        <v>2.6371879666879705</v>
      </c>
      <c r="M322">
        <f t="shared" si="113"/>
        <v>16.410256410256412</v>
      </c>
      <c r="R322" s="70">
        <f t="shared" si="110"/>
        <v>2.6371879666879705</v>
      </c>
      <c r="S322" s="70">
        <f t="shared" si="111"/>
        <v>0.1607036417200482</v>
      </c>
      <c r="T322" s="70">
        <f t="shared" si="112"/>
        <v>16.410256410256412</v>
      </c>
    </row>
    <row r="323" spans="3:20" x14ac:dyDescent="0.25">
      <c r="C323" t="s">
        <v>37</v>
      </c>
      <c r="D323">
        <v>5</v>
      </c>
      <c r="E323" t="s">
        <v>6</v>
      </c>
      <c r="F323">
        <v>2006</v>
      </c>
      <c r="G323">
        <v>7.0000000000000007E-2</v>
      </c>
      <c r="H323">
        <v>4.1000000000000002E-2</v>
      </c>
      <c r="K323" s="78">
        <f>(1+G323)^(1/D323)-1</f>
        <v>1.3623697910505994E-2</v>
      </c>
      <c r="L323">
        <f t="shared" si="109"/>
        <v>1.3623697910505994</v>
      </c>
      <c r="M323">
        <f t="shared" si="113"/>
        <v>1.7073170731707319</v>
      </c>
      <c r="R323" s="70">
        <f t="shared" si="110"/>
        <v>1.3623697910505994</v>
      </c>
      <c r="S323" s="70">
        <f t="shared" si="111"/>
        <v>0.79795944904392246</v>
      </c>
      <c r="T323" s="70">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0">
        <f t="shared" si="110"/>
        <v>4.6032590966232689</v>
      </c>
      <c r="S324" s="70">
        <f t="shared" si="111"/>
        <v>1.5384576454504082</v>
      </c>
      <c r="T324" s="70">
        <f t="shared" si="112"/>
        <v>2.9921259842519685</v>
      </c>
    </row>
    <row r="325" spans="3:20" x14ac:dyDescent="0.25">
      <c r="C325" t="s">
        <v>220</v>
      </c>
      <c r="D325">
        <v>5</v>
      </c>
      <c r="E325" t="s">
        <v>6</v>
      </c>
      <c r="F325">
        <v>2006</v>
      </c>
      <c r="G325">
        <v>0.72299999999999998</v>
      </c>
      <c r="H325">
        <v>3.9E-2</v>
      </c>
      <c r="K325">
        <f>(1+G325-G324)^(1/D325)-1</f>
        <v>6.0755280859349448E-2</v>
      </c>
      <c r="L325">
        <f t="shared" si="109"/>
        <v>6.0755280859349448</v>
      </c>
      <c r="M325">
        <f t="shared" si="113"/>
        <v>18.538461538461537</v>
      </c>
      <c r="R325" s="70">
        <f t="shared" si="110"/>
        <v>6.0755280859349448</v>
      </c>
      <c r="S325" s="70">
        <f t="shared" si="111"/>
        <v>0.32772558139898045</v>
      </c>
      <c r="T325" s="70">
        <f t="shared" si="112"/>
        <v>18.538461538461537</v>
      </c>
    </row>
    <row r="326" spans="3:20" x14ac:dyDescent="0.25">
      <c r="C326" t="s">
        <v>37</v>
      </c>
      <c r="D326">
        <v>5</v>
      </c>
      <c r="E326" t="s">
        <v>15</v>
      </c>
      <c r="F326">
        <v>1987</v>
      </c>
      <c r="G326">
        <v>0.107</v>
      </c>
      <c r="H326">
        <v>6.0999999999999999E-2</v>
      </c>
      <c r="K326" s="78">
        <f>(1+G326)^(1/D326)-1</f>
        <v>2.0538807778703427E-2</v>
      </c>
      <c r="L326">
        <f t="shared" si="109"/>
        <v>2.0538807778703427</v>
      </c>
      <c r="M326">
        <f t="shared" si="113"/>
        <v>1.7540983606557377</v>
      </c>
      <c r="R326" s="70">
        <f t="shared" si="110"/>
        <v>2.0538807778703427</v>
      </c>
      <c r="S326" s="70">
        <f t="shared" si="111"/>
        <v>1.1709039948606628</v>
      </c>
      <c r="T326" s="70">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0">
        <f t="shared" si="110"/>
        <v>7.8648870451029085</v>
      </c>
      <c r="S327" s="70">
        <f t="shared" si="111"/>
        <v>0.9456315802029891</v>
      </c>
      <c r="T327" s="70">
        <f t="shared" si="112"/>
        <v>8.3170731707317067</v>
      </c>
    </row>
    <row r="328" spans="3:20" x14ac:dyDescent="0.25">
      <c r="C328" t="s">
        <v>220</v>
      </c>
      <c r="D328">
        <v>5</v>
      </c>
      <c r="E328" t="s">
        <v>15</v>
      </c>
      <c r="F328">
        <v>1987</v>
      </c>
      <c r="G328">
        <v>1.274</v>
      </c>
      <c r="H328">
        <v>0.13200000000000001</v>
      </c>
      <c r="K328">
        <f>(1+G328-G327)^(1/D328)-1</f>
        <v>9.7459779027204041E-2</v>
      </c>
      <c r="L328">
        <f t="shared" si="109"/>
        <v>9.745977902720405</v>
      </c>
      <c r="M328">
        <f t="shared" si="113"/>
        <v>9.6515151515151505</v>
      </c>
      <c r="R328" s="70">
        <f t="shared" si="110"/>
        <v>9.745977902720405</v>
      </c>
      <c r="S328" s="70">
        <f t="shared" si="111"/>
        <v>1.0097873494184408</v>
      </c>
      <c r="T328" s="70">
        <f t="shared" si="112"/>
        <v>9.6515151515151505</v>
      </c>
    </row>
    <row r="329" spans="3:20" x14ac:dyDescent="0.25">
      <c r="C329" t="s">
        <v>37</v>
      </c>
      <c r="D329">
        <v>5</v>
      </c>
      <c r="E329" t="s">
        <v>15</v>
      </c>
      <c r="F329">
        <v>2001</v>
      </c>
      <c r="G329">
        <v>0.253</v>
      </c>
      <c r="H329">
        <v>5.8000000000000003E-2</v>
      </c>
      <c r="K329" s="78">
        <f>(1+G329)^(1/D329)-1</f>
        <v>4.6140978438483859E-2</v>
      </c>
      <c r="L329">
        <f t="shared" si="109"/>
        <v>4.6140978438483859</v>
      </c>
      <c r="M329">
        <f t="shared" si="113"/>
        <v>4.3620689655172411</v>
      </c>
      <c r="R329" s="70">
        <f t="shared" si="110"/>
        <v>4.6140978438483859</v>
      </c>
      <c r="S329" s="70">
        <f t="shared" si="111"/>
        <v>1.0577773713170213</v>
      </c>
      <c r="T329" s="70">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0">
        <f t="shared" si="110"/>
        <v>6.4739236902311426</v>
      </c>
      <c r="S330" s="70">
        <f t="shared" si="111"/>
        <v>0.59268315473947086</v>
      </c>
      <c r="T330" s="70">
        <f t="shared" si="112"/>
        <v>10.923076923076922</v>
      </c>
    </row>
    <row r="331" spans="3:20" x14ac:dyDescent="0.25">
      <c r="C331" t="s">
        <v>220</v>
      </c>
      <c r="D331">
        <v>5</v>
      </c>
      <c r="E331" t="s">
        <v>15</v>
      </c>
      <c r="F331">
        <v>2001</v>
      </c>
      <c r="G331">
        <v>1.2130000000000001</v>
      </c>
      <c r="H331">
        <v>0.13200000000000001</v>
      </c>
      <c r="K331">
        <f>(1+G331-G330)^(1/D331)-1</f>
        <v>8.4905213291065929E-2</v>
      </c>
      <c r="L331">
        <f t="shared" si="109"/>
        <v>8.490521329106592</v>
      </c>
      <c r="M331">
        <f t="shared" si="113"/>
        <v>9.1893939393939394</v>
      </c>
      <c r="R331" s="70">
        <f t="shared" si="110"/>
        <v>8.490521329106592</v>
      </c>
      <c r="S331" s="70">
        <f t="shared" si="111"/>
        <v>0.92394791050459202</v>
      </c>
      <c r="T331" s="70">
        <f t="shared" si="112"/>
        <v>9.1893939393939394</v>
      </c>
    </row>
    <row r="332" spans="3:20" x14ac:dyDescent="0.25">
      <c r="C332" t="s">
        <v>37</v>
      </c>
      <c r="D332">
        <v>5</v>
      </c>
      <c r="E332" t="s">
        <v>15</v>
      </c>
      <c r="F332">
        <v>2006</v>
      </c>
      <c r="G332">
        <v>0.157</v>
      </c>
      <c r="H332">
        <v>2.8000000000000001E-2</v>
      </c>
      <c r="K332" s="78">
        <f>(1+G332)^(1/D332)-1</f>
        <v>2.9595585437330874E-2</v>
      </c>
      <c r="L332">
        <f t="shared" si="109"/>
        <v>2.9595585437330874</v>
      </c>
      <c r="M332">
        <f t="shared" si="113"/>
        <v>5.6071428571428568</v>
      </c>
      <c r="R332" s="70">
        <f t="shared" si="110"/>
        <v>2.9595585437330874</v>
      </c>
      <c r="S332" s="70">
        <f t="shared" si="111"/>
        <v>0.52781935811800285</v>
      </c>
      <c r="T332" s="70">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0">
        <f t="shared" si="110"/>
        <v>5.9686029727814338</v>
      </c>
      <c r="S333" s="70">
        <f t="shared" si="111"/>
        <v>0.3333251223891901</v>
      </c>
      <c r="T333" s="70">
        <f t="shared" si="112"/>
        <v>17.906249999999996</v>
      </c>
    </row>
    <row r="334" spans="3:20" x14ac:dyDescent="0.25">
      <c r="C334" t="s">
        <v>220</v>
      </c>
      <c r="D334">
        <v>5</v>
      </c>
      <c r="E334" t="s">
        <v>15</v>
      </c>
      <c r="F334">
        <v>2006</v>
      </c>
      <c r="G334">
        <v>1.0880000000000001</v>
      </c>
      <c r="H334">
        <v>3.5999999999999997E-2</v>
      </c>
      <c r="K334">
        <f>(1+G334-G333)^(1/D334)-1</f>
        <v>8.6632090658934402E-2</v>
      </c>
      <c r="L334">
        <f t="shared" si="109"/>
        <v>8.6632090658934402</v>
      </c>
      <c r="M334">
        <f t="shared" si="113"/>
        <v>30.222222222222225</v>
      </c>
      <c r="R334" s="70">
        <f t="shared" si="110"/>
        <v>8.6632090658934402</v>
      </c>
      <c r="S334" s="70">
        <f t="shared" si="111"/>
        <v>0.28665029997441527</v>
      </c>
      <c r="T334" s="70">
        <f t="shared" si="112"/>
        <v>30.222222222222225</v>
      </c>
    </row>
    <row r="337" spans="2:19" x14ac:dyDescent="0.25">
      <c r="B337" s="73" t="s">
        <v>288</v>
      </c>
    </row>
    <row r="339" spans="2:19" x14ac:dyDescent="0.25">
      <c r="B339" s="24"/>
      <c r="C339" s="81" t="s">
        <v>289</v>
      </c>
      <c r="D339" t="s">
        <v>6</v>
      </c>
      <c r="E339" t="s">
        <v>6</v>
      </c>
      <c r="F339" t="s">
        <v>6</v>
      </c>
      <c r="G339" t="s">
        <v>15</v>
      </c>
      <c r="H339" t="s">
        <v>15</v>
      </c>
      <c r="I339" t="s">
        <v>15</v>
      </c>
      <c r="J339" t="s">
        <v>29</v>
      </c>
      <c r="K339" t="s">
        <v>29</v>
      </c>
      <c r="L339" t="s">
        <v>29</v>
      </c>
      <c r="N339" t="s">
        <v>293</v>
      </c>
    </row>
    <row r="340" spans="2:19" x14ac:dyDescent="0.25">
      <c r="B340" s="80"/>
      <c r="C340" s="82" t="s">
        <v>290</v>
      </c>
      <c r="D340" s="79">
        <v>1988</v>
      </c>
      <c r="E340" s="79">
        <v>1998</v>
      </c>
      <c r="F340" s="79">
        <v>2006</v>
      </c>
      <c r="G340" s="79">
        <v>1987</v>
      </c>
      <c r="H340" s="79">
        <v>2001</v>
      </c>
      <c r="I340" s="79">
        <v>2006</v>
      </c>
      <c r="J340" s="79">
        <v>1988</v>
      </c>
      <c r="K340" s="79">
        <v>1994</v>
      </c>
      <c r="L340" s="79">
        <v>2002</v>
      </c>
      <c r="N340" t="s">
        <v>296</v>
      </c>
      <c r="O340" t="s">
        <v>37</v>
      </c>
      <c r="P340" t="s">
        <v>38</v>
      </c>
      <c r="Q340" t="s">
        <v>39</v>
      </c>
      <c r="S340" t="s">
        <v>294</v>
      </c>
    </row>
    <row r="341" spans="2:19" x14ac:dyDescent="0.25">
      <c r="B341" s="24" t="s">
        <v>161</v>
      </c>
      <c r="C341" s="81" t="s">
        <v>276</v>
      </c>
      <c r="D341">
        <v>17.559999999999999</v>
      </c>
      <c r="E341">
        <v>10.93</v>
      </c>
      <c r="F341">
        <v>9.0500000000000007</v>
      </c>
      <c r="G341">
        <v>17.29</v>
      </c>
      <c r="H341">
        <v>4.6900000000000004</v>
      </c>
      <c r="I341">
        <v>5.88</v>
      </c>
      <c r="J341">
        <v>4.82</v>
      </c>
      <c r="K341">
        <v>1.97</v>
      </c>
      <c r="L341">
        <v>1.35</v>
      </c>
      <c r="N341" s="70">
        <v>0.3407</v>
      </c>
      <c r="O341" s="70">
        <v>7.7300000000000008E-2</v>
      </c>
      <c r="P341" s="70">
        <v>0.35670000000000002</v>
      </c>
      <c r="Q341" s="70">
        <v>0.2253</v>
      </c>
      <c r="S341" s="70">
        <v>0.63229999999999997</v>
      </c>
    </row>
    <row r="342" spans="2:19" x14ac:dyDescent="0.25">
      <c r="B342" s="24"/>
      <c r="C342" s="81" t="s">
        <v>285</v>
      </c>
      <c r="D342">
        <v>16.510000000000002</v>
      </c>
      <c r="E342">
        <v>8.33</v>
      </c>
      <c r="F342">
        <v>4.92</v>
      </c>
      <c r="G342">
        <v>11.44</v>
      </c>
      <c r="H342">
        <v>6.47</v>
      </c>
      <c r="I342">
        <v>4.28</v>
      </c>
      <c r="J342">
        <v>5.36</v>
      </c>
      <c r="K342">
        <v>2.2999999999999998</v>
      </c>
      <c r="L342">
        <v>2.15</v>
      </c>
      <c r="N342" s="70">
        <v>0.19259999999999999</v>
      </c>
      <c r="O342" s="70">
        <v>0.11460000000000001</v>
      </c>
      <c r="P342" s="70">
        <v>0.44299999999999995</v>
      </c>
      <c r="Q342" s="70">
        <v>0.24989999999999998</v>
      </c>
      <c r="S342" s="70">
        <v>0.55189999999999995</v>
      </c>
    </row>
    <row r="343" spans="2:19" x14ac:dyDescent="0.25">
      <c r="B343" s="24"/>
      <c r="C343" s="81" t="s">
        <v>170</v>
      </c>
      <c r="D343">
        <v>7.73</v>
      </c>
      <c r="E343">
        <v>11.46</v>
      </c>
      <c r="F343">
        <v>9.8699999999999992</v>
      </c>
      <c r="G343">
        <v>25.64</v>
      </c>
      <c r="H343">
        <v>20.399999999999999</v>
      </c>
      <c r="I343">
        <v>22.16</v>
      </c>
      <c r="J343">
        <v>53.22</v>
      </c>
      <c r="K343">
        <v>50.72</v>
      </c>
      <c r="L343">
        <v>44.45</v>
      </c>
      <c r="N343" s="70">
        <v>0.13970000000000002</v>
      </c>
      <c r="O343" s="70">
        <v>9.8699999999999996E-2</v>
      </c>
      <c r="P343" s="70">
        <v>0.48859999999999998</v>
      </c>
      <c r="Q343" s="70">
        <v>0.27300000000000002</v>
      </c>
      <c r="S343" s="70">
        <v>0.43890000000000001</v>
      </c>
    </row>
    <row r="344" spans="2:19" x14ac:dyDescent="0.25">
      <c r="B344" s="24"/>
      <c r="C344" s="81" t="s">
        <v>284</v>
      </c>
      <c r="D344">
        <v>6.32</v>
      </c>
      <c r="E344">
        <v>6.81</v>
      </c>
      <c r="F344">
        <v>5.56</v>
      </c>
      <c r="G344">
        <v>15.17</v>
      </c>
      <c r="H344">
        <v>19.47</v>
      </c>
      <c r="I344">
        <v>19.66</v>
      </c>
      <c r="J344">
        <v>10.25</v>
      </c>
      <c r="K344">
        <v>12.61</v>
      </c>
      <c r="L344">
        <v>13.35</v>
      </c>
      <c r="N344" s="70">
        <v>0.28729999999999994</v>
      </c>
      <c r="O344" s="70">
        <v>0.25640000000000002</v>
      </c>
      <c r="P344" s="70">
        <v>0.43579999999999997</v>
      </c>
      <c r="Q344" s="70">
        <v>2.06E-2</v>
      </c>
      <c r="S344" s="70">
        <v>0.66709999999999992</v>
      </c>
    </row>
    <row r="345" spans="2:19" x14ac:dyDescent="0.25">
      <c r="B345" s="24"/>
      <c r="C345" s="81" t="s">
        <v>283</v>
      </c>
      <c r="D345">
        <v>2.52</v>
      </c>
      <c r="E345">
        <v>1.18</v>
      </c>
      <c r="F345">
        <v>0.92</v>
      </c>
      <c r="G345">
        <v>19.41</v>
      </c>
      <c r="H345">
        <v>18.95</v>
      </c>
      <c r="I345">
        <v>19.059999999999999</v>
      </c>
      <c r="J345">
        <v>9.65</v>
      </c>
      <c r="K345">
        <v>16.87</v>
      </c>
      <c r="L345">
        <v>16.47</v>
      </c>
      <c r="N345" s="70">
        <v>0.1116</v>
      </c>
      <c r="O345" s="70">
        <v>0.20399999999999999</v>
      </c>
      <c r="P345" s="70">
        <v>0.62340000000000007</v>
      </c>
      <c r="Q345" s="70">
        <v>6.0999999999999999E-2</v>
      </c>
      <c r="S345" s="70">
        <v>0.49</v>
      </c>
    </row>
    <row r="346" spans="2:19" x14ac:dyDescent="0.25">
      <c r="B346" s="24"/>
      <c r="C346" s="81" t="s">
        <v>286</v>
      </c>
      <c r="D346">
        <v>20.38</v>
      </c>
      <c r="E346">
        <v>26.9</v>
      </c>
      <c r="F346">
        <v>34.99</v>
      </c>
      <c r="G346">
        <v>7.65</v>
      </c>
      <c r="H346">
        <v>20.12</v>
      </c>
      <c r="I346">
        <v>9.9</v>
      </c>
      <c r="J346">
        <v>6.46</v>
      </c>
      <c r="K346">
        <v>4.0199999999999996</v>
      </c>
      <c r="L346">
        <v>8.07</v>
      </c>
      <c r="N346" s="70">
        <v>0.1016</v>
      </c>
      <c r="O346" s="70">
        <v>0.22159999999999999</v>
      </c>
      <c r="P346" s="70">
        <v>0.54919999999999991</v>
      </c>
      <c r="Q346" s="70">
        <v>0.12759999999999999</v>
      </c>
      <c r="S346" s="70">
        <v>0.35070000000000001</v>
      </c>
    </row>
    <row r="347" spans="2:19" x14ac:dyDescent="0.25">
      <c r="B347" s="24"/>
      <c r="C347" s="81" t="s">
        <v>287</v>
      </c>
      <c r="D347">
        <v>6.45</v>
      </c>
      <c r="E347">
        <v>9.41</v>
      </c>
      <c r="F347">
        <v>7.39</v>
      </c>
      <c r="G347">
        <v>1.35</v>
      </c>
      <c r="H347">
        <v>3.8</v>
      </c>
      <c r="I347">
        <v>6.3</v>
      </c>
      <c r="J347">
        <v>0</v>
      </c>
      <c r="K347">
        <v>0</v>
      </c>
      <c r="L347">
        <v>0</v>
      </c>
      <c r="N347" s="70">
        <v>0.1018</v>
      </c>
      <c r="O347" s="70">
        <v>0.53220000000000001</v>
      </c>
      <c r="P347" s="70">
        <v>0.2636</v>
      </c>
      <c r="Q347" s="70">
        <v>0.1024</v>
      </c>
      <c r="S347" s="70">
        <v>0.22370000000000001</v>
      </c>
    </row>
    <row r="348" spans="2:19" x14ac:dyDescent="0.25">
      <c r="B348" s="80"/>
      <c r="C348" s="82" t="s">
        <v>282</v>
      </c>
      <c r="D348" s="79">
        <v>22.53</v>
      </c>
      <c r="E348" s="79">
        <v>24.99</v>
      </c>
      <c r="F348" s="79">
        <v>27.3</v>
      </c>
      <c r="G348" s="79">
        <v>2.06</v>
      </c>
      <c r="H348" s="79">
        <v>6.1</v>
      </c>
      <c r="I348" s="79">
        <v>12.76</v>
      </c>
      <c r="J348" s="79">
        <v>10.24</v>
      </c>
      <c r="K348" s="79">
        <v>11.52</v>
      </c>
      <c r="L348" s="79">
        <v>14.15</v>
      </c>
      <c r="N348" s="70">
        <v>4.2699999999999995E-2</v>
      </c>
      <c r="O348" s="70">
        <v>0.50719999999999998</v>
      </c>
      <c r="P348" s="70">
        <v>0.33500000000000002</v>
      </c>
      <c r="Q348" s="70">
        <v>0.1152</v>
      </c>
      <c r="S348" s="70">
        <v>0.1943</v>
      </c>
    </row>
    <row r="349" spans="2:19" x14ac:dyDescent="0.25">
      <c r="B349" s="24" t="s">
        <v>291</v>
      </c>
      <c r="C349" s="81" t="s">
        <v>292</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0">
        <v>3.5000000000000003E-2</v>
      </c>
      <c r="O349" s="70">
        <v>0.44450000000000001</v>
      </c>
      <c r="P349" s="70">
        <v>0.37890000000000001</v>
      </c>
      <c r="Q349" s="70">
        <v>0.14150000000000001</v>
      </c>
      <c r="S349" s="70">
        <v>0.27929999999999999</v>
      </c>
    </row>
    <row r="350" spans="2:19" x14ac:dyDescent="0.25">
      <c r="B350" s="24"/>
      <c r="C350" s="81" t="s">
        <v>170</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1" t="s">
        <v>270</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0"/>
      <c r="C352" s="82" t="s">
        <v>185</v>
      </c>
      <c r="D352" s="79">
        <f>D348/100</f>
        <v>0.2253</v>
      </c>
      <c r="E352" s="79">
        <f t="shared" ref="E352:L352" si="117">E348/100</f>
        <v>0.24989999999999998</v>
      </c>
      <c r="F352" s="79">
        <f t="shared" si="117"/>
        <v>0.27300000000000002</v>
      </c>
      <c r="G352" s="79">
        <f t="shared" si="117"/>
        <v>2.06E-2</v>
      </c>
      <c r="H352" s="79">
        <f t="shared" si="117"/>
        <v>6.0999999999999999E-2</v>
      </c>
      <c r="I352" s="79">
        <f t="shared" si="117"/>
        <v>0.12759999999999999</v>
      </c>
      <c r="J352" s="79">
        <f t="shared" si="117"/>
        <v>0.1024</v>
      </c>
      <c r="K352" s="79">
        <f t="shared" si="117"/>
        <v>0.1152</v>
      </c>
      <c r="L352" s="79">
        <f t="shared" si="117"/>
        <v>0.14150000000000001</v>
      </c>
    </row>
    <row r="353" spans="2:21" ht="15.75" thickBot="1" x14ac:dyDescent="0.3">
      <c r="B353" s="83"/>
      <c r="C353" s="84" t="s">
        <v>244</v>
      </c>
      <c r="D353" s="85">
        <f>SUM(D349:D352)</f>
        <v>1</v>
      </c>
      <c r="E353" s="85">
        <f t="shared" ref="E353:L353" si="118">SUM(E349:E352)</f>
        <v>1.0001</v>
      </c>
      <c r="F353" s="85">
        <f t="shared" si="118"/>
        <v>1</v>
      </c>
      <c r="G353" s="85">
        <f t="shared" si="118"/>
        <v>1.0001</v>
      </c>
      <c r="H353" s="85">
        <f t="shared" si="118"/>
        <v>1</v>
      </c>
      <c r="I353" s="85">
        <f t="shared" si="118"/>
        <v>0.99999999999999978</v>
      </c>
      <c r="J353" s="85">
        <f t="shared" si="118"/>
        <v>1</v>
      </c>
      <c r="K353" s="85">
        <f t="shared" si="118"/>
        <v>1.0001</v>
      </c>
      <c r="L353" s="85">
        <f t="shared" si="118"/>
        <v>0.99990000000000001</v>
      </c>
    </row>
    <row r="354" spans="2:21" x14ac:dyDescent="0.25">
      <c r="B354" s="24" t="s">
        <v>161</v>
      </c>
      <c r="C354" s="81" t="s">
        <v>295</v>
      </c>
      <c r="D354">
        <v>63.23</v>
      </c>
      <c r="E354">
        <v>55.19</v>
      </c>
      <c r="F354">
        <v>43.89</v>
      </c>
      <c r="G354">
        <v>66.709999999999994</v>
      </c>
      <c r="H354">
        <v>49</v>
      </c>
      <c r="I354">
        <v>35.07</v>
      </c>
      <c r="J354">
        <v>22.37</v>
      </c>
      <c r="K354">
        <v>19.43</v>
      </c>
      <c r="L354">
        <v>27.93</v>
      </c>
    </row>
    <row r="355" spans="2:21" x14ac:dyDescent="0.25">
      <c r="B355" s="24"/>
      <c r="C355" s="81" t="s">
        <v>294</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1"/>
    </row>
    <row r="358" spans="2:21" x14ac:dyDescent="0.25">
      <c r="B358" s="73" t="s">
        <v>303</v>
      </c>
    </row>
    <row r="360" spans="2:21" x14ac:dyDescent="0.25">
      <c r="B360" t="s">
        <v>302</v>
      </c>
      <c r="D360">
        <v>1988</v>
      </c>
      <c r="I360">
        <v>1998</v>
      </c>
      <c r="N360">
        <v>2006</v>
      </c>
    </row>
    <row r="361" spans="2:21" x14ac:dyDescent="0.25">
      <c r="D361" t="s">
        <v>297</v>
      </c>
      <c r="E361" t="s">
        <v>298</v>
      </c>
      <c r="F361" t="s">
        <v>299</v>
      </c>
      <c r="G361" t="s">
        <v>300</v>
      </c>
      <c r="H361" t="s">
        <v>301</v>
      </c>
      <c r="I361" t="s">
        <v>297</v>
      </c>
      <c r="J361" t="s">
        <v>298</v>
      </c>
      <c r="K361" t="s">
        <v>299</v>
      </c>
      <c r="L361" t="s">
        <v>300</v>
      </c>
      <c r="M361" t="s">
        <v>301</v>
      </c>
      <c r="N361" t="s">
        <v>297</v>
      </c>
      <c r="O361" t="s">
        <v>298</v>
      </c>
      <c r="P361" t="s">
        <v>299</v>
      </c>
      <c r="Q361" t="s">
        <v>300</v>
      </c>
      <c r="R361" t="s">
        <v>301</v>
      </c>
    </row>
    <row r="362" spans="2:21" x14ac:dyDescent="0.25">
      <c r="C362" t="s">
        <v>276</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306</v>
      </c>
    </row>
    <row r="363" spans="2:21" x14ac:dyDescent="0.25">
      <c r="C363" t="s">
        <v>277</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308</v>
      </c>
      <c r="U363" t="s">
        <v>307</v>
      </c>
    </row>
    <row r="364" spans="2:21" x14ac:dyDescent="0.25">
      <c r="C364" t="s">
        <v>170</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278</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279</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280</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281</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282</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0">
        <f>AVERAGE(G362:G369)</f>
        <v>0.48413098436498614</v>
      </c>
      <c r="H370" s="70">
        <f>AVERAGE(H362:H369)</f>
        <v>0.51586901563501386</v>
      </c>
      <c r="L370" s="70">
        <f>AVERAGE(L362:L369)</f>
        <v>0.53349340353090169</v>
      </c>
      <c r="M370" s="70">
        <f>AVERAGE(M362:M369)</f>
        <v>0.46650659646909842</v>
      </c>
      <c r="Q370" s="70">
        <f>AVERAGE(Q362:Q369)</f>
        <v>0.56449223027244899</v>
      </c>
      <c r="R370" s="70">
        <f>AVERAGE(R362:R369)</f>
        <v>0.43550776972755101</v>
      </c>
      <c r="T370">
        <v>0.48948427725124305</v>
      </c>
      <c r="U370">
        <v>0.51051572274875689</v>
      </c>
    </row>
    <row r="371" spans="2:21" x14ac:dyDescent="0.25">
      <c r="B371" t="s">
        <v>304</v>
      </c>
      <c r="T371">
        <v>0.43074865236748022</v>
      </c>
      <c r="U371">
        <v>0.56925134763251983</v>
      </c>
    </row>
    <row r="372" spans="2:21" x14ac:dyDescent="0.25">
      <c r="D372">
        <v>1987</v>
      </c>
      <c r="I372">
        <v>2001</v>
      </c>
      <c r="N372">
        <v>2006</v>
      </c>
      <c r="T372">
        <v>0.4185962674287485</v>
      </c>
      <c r="U372">
        <v>0.58140373257125155</v>
      </c>
    </row>
    <row r="373" spans="2:21" x14ac:dyDescent="0.25">
      <c r="D373" t="s">
        <v>297</v>
      </c>
      <c r="E373" t="s">
        <v>298</v>
      </c>
      <c r="F373" t="s">
        <v>299</v>
      </c>
      <c r="G373" t="s">
        <v>300</v>
      </c>
      <c r="H373" t="s">
        <v>301</v>
      </c>
      <c r="I373" t="s">
        <v>297</v>
      </c>
      <c r="J373" t="s">
        <v>298</v>
      </c>
      <c r="K373" t="s">
        <v>299</v>
      </c>
      <c r="L373" t="s">
        <v>300</v>
      </c>
      <c r="M373" t="s">
        <v>301</v>
      </c>
      <c r="N373" t="s">
        <v>297</v>
      </c>
      <c r="O373" t="s">
        <v>298</v>
      </c>
      <c r="P373" t="s">
        <v>299</v>
      </c>
      <c r="Q373" t="s">
        <v>300</v>
      </c>
      <c r="R373" t="s">
        <v>301</v>
      </c>
    </row>
    <row r="374" spans="2:21" x14ac:dyDescent="0.25">
      <c r="C374" t="s">
        <v>276</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277</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170</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278</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279</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280</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281</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282</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0">
        <f>AVERAGE(G374:G381)</f>
        <v>0.37846764192817062</v>
      </c>
      <c r="H382" s="70">
        <f>AVERAGE(H374:H381)</f>
        <v>0.62153235807182938</v>
      </c>
      <c r="L382" s="70">
        <f>AVERAGE(L374:L381)</f>
        <v>0.48841181166617514</v>
      </c>
      <c r="M382" s="70">
        <f>AVERAGE(M374:M381)</f>
        <v>0.51158818833382491</v>
      </c>
      <c r="Q382" s="70">
        <f>AVERAGE(Q374:Q381)</f>
        <v>0.53735189619964752</v>
      </c>
      <c r="R382" s="70">
        <f>AVERAGE(R374:R381)</f>
        <v>0.46264810380035254</v>
      </c>
    </row>
    <row r="384" spans="2:21" x14ac:dyDescent="0.25">
      <c r="B384" t="s">
        <v>305</v>
      </c>
      <c r="D384">
        <v>1988</v>
      </c>
      <c r="I384">
        <v>1994</v>
      </c>
      <c r="N384">
        <v>2002</v>
      </c>
    </row>
    <row r="385" spans="1:18" x14ac:dyDescent="0.25">
      <c r="D385" t="s">
        <v>297</v>
      </c>
      <c r="E385" t="s">
        <v>298</v>
      </c>
      <c r="F385" t="s">
        <v>299</v>
      </c>
      <c r="G385" t="s">
        <v>300</v>
      </c>
      <c r="H385" t="s">
        <v>301</v>
      </c>
      <c r="I385" t="s">
        <v>297</v>
      </c>
      <c r="J385" t="s">
        <v>298</v>
      </c>
      <c r="K385" t="s">
        <v>299</v>
      </c>
      <c r="L385" t="s">
        <v>300</v>
      </c>
      <c r="M385" t="s">
        <v>301</v>
      </c>
      <c r="N385" t="s">
        <v>297</v>
      </c>
      <c r="O385" t="s">
        <v>298</v>
      </c>
      <c r="P385" t="s">
        <v>299</v>
      </c>
      <c r="Q385" t="s">
        <v>300</v>
      </c>
      <c r="R385" t="s">
        <v>301</v>
      </c>
    </row>
    <row r="386" spans="1:18" x14ac:dyDescent="0.25">
      <c r="C386" t="s">
        <v>276</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277</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170</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278</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279</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280</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282</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0">
        <f>AVERAGE(G386:G392)</f>
        <v>0.51051572274875689</v>
      </c>
      <c r="H393" s="70">
        <f>AVERAGE(H386:H392)</f>
        <v>0.48948427725124305</v>
      </c>
      <c r="L393" s="70">
        <f>AVERAGE(L386:L392)</f>
        <v>0.56925134763251983</v>
      </c>
      <c r="M393" s="70">
        <f>AVERAGE(M386:M392)</f>
        <v>0.43074865236748022</v>
      </c>
      <c r="Q393" s="70">
        <f>AVERAGE(Q386:Q392)</f>
        <v>0.58140373257125155</v>
      </c>
      <c r="R393" s="70">
        <f>AVERAGE(R386:R392)</f>
        <v>0.4185962674287485</v>
      </c>
    </row>
    <row r="396" spans="1:18" x14ac:dyDescent="0.25">
      <c r="A396" s="72" t="s">
        <v>318</v>
      </c>
    </row>
    <row r="397" spans="1:18" x14ac:dyDescent="0.25">
      <c r="D397" t="s">
        <v>202</v>
      </c>
      <c r="E397" t="s">
        <v>313</v>
      </c>
      <c r="F397" t="s">
        <v>142</v>
      </c>
      <c r="G397" s="69" t="s">
        <v>147</v>
      </c>
      <c r="I397" t="s">
        <v>148</v>
      </c>
      <c r="J397" t="s">
        <v>150</v>
      </c>
      <c r="K397" t="s">
        <v>215</v>
      </c>
      <c r="O397" t="s">
        <v>148</v>
      </c>
      <c r="P397" t="s">
        <v>147</v>
      </c>
      <c r="Q397" t="s">
        <v>149</v>
      </c>
    </row>
    <row r="398" spans="1:18" x14ac:dyDescent="0.25">
      <c r="C398" t="s">
        <v>251</v>
      </c>
      <c r="D398">
        <v>4</v>
      </c>
      <c r="E398" t="s">
        <v>314</v>
      </c>
      <c r="F398">
        <v>0.36</v>
      </c>
      <c r="G398">
        <v>8.9999999999999993E-3</v>
      </c>
      <c r="I398" s="78">
        <f>(1+F398)^(1/D398)-1</f>
        <v>7.9902948865804291E-2</v>
      </c>
      <c r="J398">
        <f t="shared" ref="J398:J399" si="146">I398*100</f>
        <v>7.9902948865804291</v>
      </c>
      <c r="K398">
        <f>F398/G398</f>
        <v>40</v>
      </c>
      <c r="O398" s="70">
        <f>J398</f>
        <v>7.9902948865804291</v>
      </c>
      <c r="P398" s="70">
        <f t="shared" ref="P398:P399" si="147">O398/Q398</f>
        <v>0.19975737216451073</v>
      </c>
      <c r="Q398" s="70">
        <f t="shared" ref="Q398:Q399" si="148">K398</f>
        <v>40</v>
      </c>
    </row>
    <row r="399" spans="1:18" x14ac:dyDescent="0.25">
      <c r="C399" t="s">
        <v>312</v>
      </c>
      <c r="D399">
        <v>2</v>
      </c>
      <c r="E399" t="s">
        <v>314</v>
      </c>
      <c r="F399">
        <v>0.68</v>
      </c>
      <c r="G399">
        <v>1.2999999999999999E-2</v>
      </c>
      <c r="I399">
        <f>(1+F399-F398)^(1/D399)-1</f>
        <v>0.1489125293076059</v>
      </c>
      <c r="J399">
        <f t="shared" si="146"/>
        <v>14.89125293076059</v>
      </c>
      <c r="K399">
        <f>F399/G399</f>
        <v>52.307692307692314</v>
      </c>
      <c r="O399" s="70">
        <f>J399</f>
        <v>14.89125293076059</v>
      </c>
      <c r="P399" s="70">
        <f t="shared" si="147"/>
        <v>0.28468571779395241</v>
      </c>
      <c r="Q399" s="70">
        <f t="shared" si="148"/>
        <v>52.307692307692314</v>
      </c>
    </row>
    <row r="400" spans="1:18" x14ac:dyDescent="0.25">
      <c r="C400" t="s">
        <v>251</v>
      </c>
      <c r="D400" s="86">
        <v>4</v>
      </c>
      <c r="E400" s="86" t="s">
        <v>314</v>
      </c>
      <c r="F400">
        <v>0.37</v>
      </c>
      <c r="G400">
        <v>6.0000000000000001E-3</v>
      </c>
      <c r="I400" s="78">
        <f>(1+F400)^(1/D400)-1</f>
        <v>8.1882614275672116E-2</v>
      </c>
      <c r="J400">
        <f t="shared" ref="J400:J413" si="149">I400*100</f>
        <v>8.1882614275672125</v>
      </c>
      <c r="K400">
        <f t="shared" ref="K400:K413" si="150">F400/G400</f>
        <v>61.666666666666664</v>
      </c>
      <c r="O400" s="70">
        <f t="shared" ref="O400:O413" si="151">J400</f>
        <v>8.1882614275672125</v>
      </c>
      <c r="P400" s="70">
        <f t="shared" ref="P400:P413" si="152">O400/Q400</f>
        <v>0.13278261774433317</v>
      </c>
      <c r="Q400" s="70">
        <f t="shared" ref="Q400:Q413" si="153">K400</f>
        <v>61.666666666666664</v>
      </c>
    </row>
    <row r="401" spans="1:17" x14ac:dyDescent="0.25">
      <c r="C401" t="s">
        <v>312</v>
      </c>
      <c r="D401" s="86">
        <v>2</v>
      </c>
      <c r="E401" s="86" t="s">
        <v>314</v>
      </c>
      <c r="F401">
        <v>0.69</v>
      </c>
      <c r="G401">
        <v>8.9999999999999993E-3</v>
      </c>
      <c r="I401">
        <f>(1+F401-F400)^(1/D401)-1</f>
        <v>0.14891252930760568</v>
      </c>
      <c r="J401">
        <f t="shared" si="149"/>
        <v>14.891252930760569</v>
      </c>
      <c r="K401">
        <f t="shared" si="150"/>
        <v>76.666666666666671</v>
      </c>
      <c r="O401" s="70">
        <f t="shared" si="151"/>
        <v>14.891252930760569</v>
      </c>
      <c r="P401" s="70">
        <f t="shared" si="152"/>
        <v>0.19423373387948567</v>
      </c>
      <c r="Q401" s="70">
        <f t="shared" si="153"/>
        <v>76.666666666666671</v>
      </c>
    </row>
    <row r="402" spans="1:17" x14ac:dyDescent="0.25">
      <c r="C402" t="s">
        <v>251</v>
      </c>
      <c r="D402">
        <v>4</v>
      </c>
      <c r="E402" t="s">
        <v>314</v>
      </c>
      <c r="F402">
        <v>0.36</v>
      </c>
      <c r="G402">
        <v>6.0000000000000001E-3</v>
      </c>
      <c r="I402" s="78">
        <f>(1+F402)^(1/D402)-1</f>
        <v>7.9902948865804291E-2</v>
      </c>
      <c r="J402">
        <f t="shared" si="149"/>
        <v>7.9902948865804291</v>
      </c>
      <c r="K402">
        <f t="shared" si="150"/>
        <v>60</v>
      </c>
      <c r="O402" s="70">
        <f t="shared" si="151"/>
        <v>7.9902948865804291</v>
      </c>
      <c r="P402" s="70">
        <f t="shared" si="152"/>
        <v>0.13317158144300714</v>
      </c>
      <c r="Q402" s="70">
        <f t="shared" si="153"/>
        <v>60</v>
      </c>
    </row>
    <row r="403" spans="1:17" x14ac:dyDescent="0.25">
      <c r="C403" t="s">
        <v>312</v>
      </c>
      <c r="D403">
        <v>2</v>
      </c>
      <c r="E403" t="s">
        <v>314</v>
      </c>
      <c r="F403">
        <v>0.68</v>
      </c>
      <c r="G403">
        <v>8.9999999999999993E-3</v>
      </c>
      <c r="I403">
        <f>(1+F403-F402)^(1/D403)-1</f>
        <v>0.1489125293076059</v>
      </c>
      <c r="J403">
        <f t="shared" si="149"/>
        <v>14.89125293076059</v>
      </c>
      <c r="K403">
        <f t="shared" si="150"/>
        <v>75.555555555555571</v>
      </c>
      <c r="O403" s="70">
        <f t="shared" si="151"/>
        <v>14.89125293076059</v>
      </c>
      <c r="P403" s="70">
        <f t="shared" si="152"/>
        <v>0.19709011231889012</v>
      </c>
      <c r="Q403" s="70">
        <f t="shared" si="153"/>
        <v>75.555555555555571</v>
      </c>
    </row>
    <row r="404" spans="1:17" x14ac:dyDescent="0.25">
      <c r="C404" t="s">
        <v>251</v>
      </c>
      <c r="D404" s="86">
        <v>4</v>
      </c>
      <c r="E404" s="86" t="s">
        <v>314</v>
      </c>
      <c r="F404">
        <v>0.36</v>
      </c>
      <c r="G404">
        <v>6.0000000000000001E-3</v>
      </c>
      <c r="I404" s="78">
        <f>(1+F404)^(1/D404)-1</f>
        <v>7.9902948865804291E-2</v>
      </c>
      <c r="J404">
        <f t="shared" si="149"/>
        <v>7.9902948865804291</v>
      </c>
      <c r="K404">
        <f t="shared" si="150"/>
        <v>60</v>
      </c>
      <c r="O404" s="70">
        <f t="shared" si="151"/>
        <v>7.9902948865804291</v>
      </c>
      <c r="P404" s="70">
        <f t="shared" si="152"/>
        <v>0.13317158144300714</v>
      </c>
      <c r="Q404" s="70">
        <f t="shared" si="153"/>
        <v>60</v>
      </c>
    </row>
    <row r="405" spans="1:17" x14ac:dyDescent="0.25">
      <c r="C405" t="s">
        <v>312</v>
      </c>
      <c r="D405" s="86">
        <v>2</v>
      </c>
      <c r="E405" s="86" t="s">
        <v>314</v>
      </c>
      <c r="F405">
        <v>0.67</v>
      </c>
      <c r="G405">
        <v>8.9999999999999993E-3</v>
      </c>
      <c r="I405">
        <f>(1+F405-F404)^(1/D405)-1</f>
        <v>0.14455231422595971</v>
      </c>
      <c r="J405">
        <f t="shared" si="149"/>
        <v>14.455231422595972</v>
      </c>
      <c r="K405">
        <f t="shared" si="150"/>
        <v>74.444444444444457</v>
      </c>
      <c r="O405" s="70">
        <f t="shared" si="151"/>
        <v>14.455231422595972</v>
      </c>
      <c r="P405" s="70">
        <f t="shared" si="152"/>
        <v>0.19417475045278168</v>
      </c>
      <c r="Q405" s="70">
        <f t="shared" si="153"/>
        <v>74.444444444444457</v>
      </c>
    </row>
    <row r="406" spans="1:17" x14ac:dyDescent="0.25">
      <c r="C406" t="s">
        <v>251</v>
      </c>
      <c r="D406">
        <v>4</v>
      </c>
      <c r="E406" s="86" t="s">
        <v>315</v>
      </c>
      <c r="F406">
        <v>0.39</v>
      </c>
      <c r="G406">
        <v>1.4E-2</v>
      </c>
      <c r="I406" s="78">
        <f>(1+F406)^(1/D406)-1</f>
        <v>8.5809657470018896E-2</v>
      </c>
      <c r="J406">
        <f t="shared" si="149"/>
        <v>8.5809657470018905</v>
      </c>
      <c r="K406">
        <f t="shared" si="150"/>
        <v>27.857142857142858</v>
      </c>
      <c r="O406" s="70">
        <f t="shared" si="151"/>
        <v>8.5809657470018905</v>
      </c>
      <c r="P406" s="70">
        <f t="shared" si="152"/>
        <v>0.30803466784109351</v>
      </c>
      <c r="Q406" s="70">
        <f t="shared" si="153"/>
        <v>27.857142857142858</v>
      </c>
    </row>
    <row r="407" spans="1:17" x14ac:dyDescent="0.25">
      <c r="C407" t="s">
        <v>312</v>
      </c>
      <c r="D407">
        <v>2</v>
      </c>
      <c r="E407" s="86" t="s">
        <v>315</v>
      </c>
      <c r="F407">
        <v>0.7</v>
      </c>
      <c r="G407">
        <v>1.7000000000000001E-2</v>
      </c>
      <c r="I407">
        <f>(1+F407-F406)^(1/D407)-1</f>
        <v>0.14455231422595971</v>
      </c>
      <c r="J407">
        <f t="shared" si="149"/>
        <v>14.455231422595972</v>
      </c>
      <c r="K407">
        <f t="shared" si="150"/>
        <v>41.17647058823529</v>
      </c>
      <c r="O407" s="70">
        <f t="shared" si="151"/>
        <v>14.455231422595972</v>
      </c>
      <c r="P407" s="70">
        <f t="shared" si="152"/>
        <v>0.35105562026304504</v>
      </c>
      <c r="Q407" s="70">
        <f t="shared" si="153"/>
        <v>41.17647058823529</v>
      </c>
    </row>
    <row r="408" spans="1:17" x14ac:dyDescent="0.25">
      <c r="C408" t="s">
        <v>251</v>
      </c>
      <c r="D408" s="86">
        <v>4</v>
      </c>
      <c r="E408" s="86" t="s">
        <v>315</v>
      </c>
      <c r="F408">
        <v>0.34</v>
      </c>
      <c r="G408">
        <v>5.1999999999999998E-2</v>
      </c>
      <c r="I408" s="78">
        <f>(1+F408)^(1/D408)-1</f>
        <v>7.59106330355801E-2</v>
      </c>
      <c r="J408">
        <f t="shared" si="149"/>
        <v>7.59106330355801</v>
      </c>
      <c r="K408">
        <f t="shared" si="150"/>
        <v>6.5384615384615392</v>
      </c>
      <c r="O408" s="70">
        <f t="shared" si="151"/>
        <v>7.59106330355801</v>
      </c>
      <c r="P408" s="70">
        <f t="shared" si="152"/>
        <v>1.160986152308872</v>
      </c>
      <c r="Q408" s="70">
        <f t="shared" si="153"/>
        <v>6.5384615384615392</v>
      </c>
    </row>
    <row r="409" spans="1:17" x14ac:dyDescent="0.25">
      <c r="C409" t="s">
        <v>312</v>
      </c>
      <c r="D409" s="86">
        <v>2</v>
      </c>
      <c r="E409" s="86" t="s">
        <v>315</v>
      </c>
      <c r="F409">
        <v>0.68</v>
      </c>
      <c r="G409">
        <v>3.7999999999999999E-2</v>
      </c>
      <c r="I409">
        <f>(1+F409-F408)^(1/D409)-1</f>
        <v>0.15758369027902264</v>
      </c>
      <c r="J409">
        <f t="shared" si="149"/>
        <v>15.758369027902264</v>
      </c>
      <c r="K409">
        <f t="shared" si="150"/>
        <v>17.894736842105264</v>
      </c>
      <c r="O409" s="70">
        <f t="shared" si="151"/>
        <v>15.758369027902264</v>
      </c>
      <c r="P409" s="70">
        <f t="shared" si="152"/>
        <v>0.88061473979453819</v>
      </c>
      <c r="Q409" s="70">
        <f t="shared" si="153"/>
        <v>17.894736842105264</v>
      </c>
    </row>
    <row r="410" spans="1:17" x14ac:dyDescent="0.25">
      <c r="C410" t="s">
        <v>251</v>
      </c>
      <c r="D410">
        <v>4</v>
      </c>
      <c r="E410" s="86" t="s">
        <v>316</v>
      </c>
      <c r="F410">
        <v>0.36</v>
      </c>
      <c r="G410">
        <v>8.9999999999999993E-3</v>
      </c>
      <c r="I410" s="78">
        <f>(1+F410)^(1/D410)-1</f>
        <v>7.9902948865804291E-2</v>
      </c>
      <c r="J410">
        <f t="shared" si="149"/>
        <v>7.9902948865804291</v>
      </c>
      <c r="K410">
        <f t="shared" si="150"/>
        <v>40</v>
      </c>
      <c r="O410" s="70">
        <f t="shared" si="151"/>
        <v>7.9902948865804291</v>
      </c>
      <c r="P410" s="70">
        <f t="shared" si="152"/>
        <v>0.19975737216451073</v>
      </c>
      <c r="Q410" s="70">
        <f t="shared" si="153"/>
        <v>40</v>
      </c>
    </row>
    <row r="411" spans="1:17" x14ac:dyDescent="0.25">
      <c r="C411" t="s">
        <v>312</v>
      </c>
      <c r="D411">
        <v>2</v>
      </c>
      <c r="E411" s="86" t="s">
        <v>316</v>
      </c>
      <c r="F411">
        <v>0.68</v>
      </c>
      <c r="G411">
        <v>1.2999999999999999E-2</v>
      </c>
      <c r="I411">
        <f>(1+F411-F410)^(1/D411)-1</f>
        <v>0.1489125293076059</v>
      </c>
      <c r="J411">
        <f t="shared" si="149"/>
        <v>14.89125293076059</v>
      </c>
      <c r="K411">
        <f t="shared" si="150"/>
        <v>52.307692307692314</v>
      </c>
      <c r="O411" s="70">
        <f t="shared" si="151"/>
        <v>14.89125293076059</v>
      </c>
      <c r="P411" s="70">
        <f t="shared" si="152"/>
        <v>0.28468571779395241</v>
      </c>
      <c r="Q411" s="70">
        <f t="shared" si="153"/>
        <v>52.307692307692314</v>
      </c>
    </row>
    <row r="412" spans="1:17" x14ac:dyDescent="0.25">
      <c r="C412" t="s">
        <v>251</v>
      </c>
      <c r="D412" s="86">
        <v>4</v>
      </c>
      <c r="E412" s="86" t="s">
        <v>317</v>
      </c>
      <c r="F412">
        <v>0.37</v>
      </c>
      <c r="G412">
        <v>8.0000000000000002E-3</v>
      </c>
      <c r="I412" s="78">
        <f>(1+F412)^(1/D412)-1</f>
        <v>8.1882614275672116E-2</v>
      </c>
      <c r="J412">
        <f t="shared" si="149"/>
        <v>8.1882614275672125</v>
      </c>
      <c r="K412">
        <f t="shared" si="150"/>
        <v>46.25</v>
      </c>
      <c r="O412" s="70">
        <f t="shared" si="151"/>
        <v>8.1882614275672125</v>
      </c>
      <c r="P412" s="70">
        <f t="shared" si="152"/>
        <v>0.17704349032577757</v>
      </c>
      <c r="Q412" s="70">
        <f t="shared" si="153"/>
        <v>46.25</v>
      </c>
    </row>
    <row r="413" spans="1:17" x14ac:dyDescent="0.25">
      <c r="C413" t="s">
        <v>312</v>
      </c>
      <c r="D413" s="86">
        <v>2</v>
      </c>
      <c r="E413" s="86" t="s">
        <v>317</v>
      </c>
      <c r="F413">
        <v>0.69</v>
      </c>
      <c r="G413">
        <v>1.2E-2</v>
      </c>
      <c r="I413">
        <f>(1+F413-F412)^(1/D413)-1</f>
        <v>0.14891252930760568</v>
      </c>
      <c r="J413">
        <f t="shared" si="149"/>
        <v>14.891252930760569</v>
      </c>
      <c r="K413">
        <f t="shared" si="150"/>
        <v>57.499999999999993</v>
      </c>
      <c r="O413" s="70">
        <f t="shared" si="151"/>
        <v>14.891252930760569</v>
      </c>
      <c r="P413" s="70">
        <f t="shared" si="152"/>
        <v>0.25897831183931425</v>
      </c>
      <c r="Q413" s="70">
        <f t="shared" si="153"/>
        <v>57.499999999999993</v>
      </c>
    </row>
    <row r="416" spans="1:17" x14ac:dyDescent="0.25">
      <c r="A416" s="72" t="s">
        <v>332</v>
      </c>
    </row>
    <row r="417" spans="1:20" x14ac:dyDescent="0.25">
      <c r="A417" s="73"/>
      <c r="C417" s="73" t="s">
        <v>333</v>
      </c>
    </row>
    <row r="418" spans="1:20" x14ac:dyDescent="0.25">
      <c r="D418" t="s">
        <v>202</v>
      </c>
      <c r="E418" t="s">
        <v>334</v>
      </c>
    </row>
    <row r="419" spans="1:20" x14ac:dyDescent="0.25">
      <c r="C419" t="s">
        <v>335</v>
      </c>
      <c r="D419">
        <v>0</v>
      </c>
      <c r="E419">
        <v>0</v>
      </c>
    </row>
    <row r="420" spans="1:20" x14ac:dyDescent="0.25">
      <c r="C420" s="86" t="s">
        <v>170</v>
      </c>
      <c r="D420">
        <v>6</v>
      </c>
      <c r="E420">
        <v>6</v>
      </c>
    </row>
    <row r="421" spans="1:20" x14ac:dyDescent="0.25">
      <c r="C421" t="s">
        <v>336</v>
      </c>
      <c r="D421">
        <v>3</v>
      </c>
      <c r="E421">
        <v>9</v>
      </c>
      <c r="R421" s="67"/>
      <c r="S421" s="67"/>
      <c r="T421" s="67"/>
    </row>
    <row r="422" spans="1:20" x14ac:dyDescent="0.25">
      <c r="C422" t="s">
        <v>337</v>
      </c>
      <c r="D422">
        <v>3</v>
      </c>
      <c r="E422">
        <v>12</v>
      </c>
      <c r="R422" s="67"/>
      <c r="S422" s="67"/>
      <c r="T422" s="67"/>
    </row>
    <row r="423" spans="1:20" x14ac:dyDescent="0.25">
      <c r="C423" t="s">
        <v>338</v>
      </c>
      <c r="D423">
        <v>3</v>
      </c>
      <c r="E423">
        <v>12</v>
      </c>
      <c r="R423" s="67"/>
      <c r="S423" s="67"/>
      <c r="T423" s="67"/>
    </row>
    <row r="424" spans="1:20" x14ac:dyDescent="0.25">
      <c r="C424" t="s">
        <v>339</v>
      </c>
      <c r="D424">
        <v>2</v>
      </c>
      <c r="E424">
        <v>14</v>
      </c>
      <c r="R424" s="67"/>
      <c r="S424" s="67"/>
      <c r="T424" s="67"/>
    </row>
    <row r="425" spans="1:20" x14ac:dyDescent="0.25">
      <c r="C425" t="s">
        <v>340</v>
      </c>
      <c r="D425">
        <v>4</v>
      </c>
      <c r="E425">
        <v>16</v>
      </c>
      <c r="R425" s="67"/>
      <c r="S425" s="67"/>
      <c r="T425" s="67"/>
    </row>
    <row r="426" spans="1:20" x14ac:dyDescent="0.25">
      <c r="C426" t="s">
        <v>341</v>
      </c>
      <c r="D426">
        <v>4</v>
      </c>
      <c r="E426">
        <v>16</v>
      </c>
      <c r="R426" s="67"/>
      <c r="S426" s="67"/>
      <c r="T426" s="67"/>
    </row>
    <row r="427" spans="1:20" x14ac:dyDescent="0.25">
      <c r="R427" s="67"/>
      <c r="S427" s="67"/>
      <c r="T427" s="67"/>
    </row>
    <row r="428" spans="1:20" x14ac:dyDescent="0.25">
      <c r="D428" t="s">
        <v>202</v>
      </c>
      <c r="E428" t="s">
        <v>334</v>
      </c>
      <c r="F428" t="s">
        <v>345</v>
      </c>
      <c r="G428" t="s">
        <v>142</v>
      </c>
      <c r="H428" t="s">
        <v>147</v>
      </c>
      <c r="J428" t="s">
        <v>148</v>
      </c>
      <c r="K428" t="s">
        <v>150</v>
      </c>
      <c r="L428" t="s">
        <v>215</v>
      </c>
      <c r="P428" t="s">
        <v>148</v>
      </c>
      <c r="Q428" t="s">
        <v>147</v>
      </c>
      <c r="R428" t="s">
        <v>149</v>
      </c>
    </row>
    <row r="429" spans="1:20" x14ac:dyDescent="0.25">
      <c r="C429" s="78" t="s">
        <v>37</v>
      </c>
      <c r="D429">
        <v>6</v>
      </c>
      <c r="E429">
        <v>6</v>
      </c>
      <c r="F429" s="67" t="s">
        <v>180</v>
      </c>
      <c r="G429" s="67">
        <v>3.5000000000000003E-2</v>
      </c>
      <c r="H429" s="67">
        <v>2.7E-2</v>
      </c>
      <c r="I429" s="67"/>
      <c r="J429" s="78">
        <f>(1+G429)^(1/D429)-1</f>
        <v>5.750039497608439E-3</v>
      </c>
      <c r="K429">
        <f t="shared" ref="K429:K431" si="154">J429*100</f>
        <v>0.5750039497608439</v>
      </c>
      <c r="L429">
        <f>G429/H429</f>
        <v>1.2962962962962965</v>
      </c>
      <c r="P429" s="70">
        <f>K429</f>
        <v>0.5750039497608439</v>
      </c>
      <c r="Q429" s="70">
        <f t="shared" ref="Q429:Q431" si="155">P429/R429</f>
        <v>0.44357447552979379</v>
      </c>
      <c r="R429" s="70">
        <f t="shared" ref="R429:R431" si="156">L429</f>
        <v>1.2962962962962965</v>
      </c>
    </row>
    <row r="430" spans="1:20" x14ac:dyDescent="0.25">
      <c r="C430" s="78" t="s">
        <v>342</v>
      </c>
      <c r="D430">
        <v>3</v>
      </c>
      <c r="E430">
        <v>9</v>
      </c>
      <c r="F430" s="67" t="s">
        <v>180</v>
      </c>
      <c r="G430">
        <v>7.1999999999999995E-2</v>
      </c>
      <c r="H430">
        <v>0.03</v>
      </c>
      <c r="J430">
        <f>(1+G430-G429)^(1/D430)-1</f>
        <v>1.2184273858862005E-2</v>
      </c>
      <c r="K430">
        <f t="shared" si="154"/>
        <v>1.2184273858862005</v>
      </c>
      <c r="L430">
        <f>G430/H430</f>
        <v>2.4</v>
      </c>
      <c r="P430" s="70">
        <f>K430</f>
        <v>1.2184273858862005</v>
      </c>
      <c r="Q430" s="70">
        <f t="shared" si="155"/>
        <v>0.50767807745258353</v>
      </c>
      <c r="R430" s="70">
        <f t="shared" si="156"/>
        <v>2.4</v>
      </c>
    </row>
    <row r="431" spans="1:20" x14ac:dyDescent="0.25">
      <c r="B431" s="73"/>
      <c r="C431" s="78" t="s">
        <v>343</v>
      </c>
      <c r="D431">
        <v>3</v>
      </c>
      <c r="E431">
        <v>12</v>
      </c>
      <c r="F431" s="67" t="s">
        <v>180</v>
      </c>
      <c r="G431">
        <v>0.217</v>
      </c>
      <c r="H431">
        <v>2.1000000000000001E-2</v>
      </c>
      <c r="J431">
        <f>(1+G431-G430)^(1/D431)-1</f>
        <v>4.6168956617874235E-2</v>
      </c>
      <c r="K431">
        <f t="shared" si="154"/>
        <v>4.6168956617874235</v>
      </c>
      <c r="L431">
        <f t="shared" ref="L431:L433" si="157">G431/H431</f>
        <v>10.333333333333332</v>
      </c>
      <c r="P431" s="70">
        <f t="shared" ref="P431:P433" si="158">K431</f>
        <v>4.6168956617874235</v>
      </c>
      <c r="Q431" s="70">
        <f t="shared" si="155"/>
        <v>0.44679635436652493</v>
      </c>
      <c r="R431" s="70">
        <f t="shared" si="156"/>
        <v>10.333333333333332</v>
      </c>
    </row>
    <row r="432" spans="1:20" x14ac:dyDescent="0.25">
      <c r="C432" s="78" t="s">
        <v>344</v>
      </c>
      <c r="D432">
        <v>3</v>
      </c>
      <c r="E432">
        <v>12</v>
      </c>
      <c r="F432" s="67" t="s">
        <v>180</v>
      </c>
      <c r="G432">
        <v>0.23599999999999999</v>
      </c>
      <c r="H432">
        <v>4.4999999999999998E-2</v>
      </c>
      <c r="J432">
        <f>(1+G432-G430)^(1/D432)-1</f>
        <v>5.1923910316379995E-2</v>
      </c>
      <c r="K432">
        <f t="shared" ref="K432:K438" si="159">J432*100</f>
        <v>5.1923910316379995</v>
      </c>
      <c r="L432">
        <f t="shared" si="157"/>
        <v>5.2444444444444445</v>
      </c>
      <c r="N432" s="67"/>
      <c r="P432" s="70">
        <f t="shared" si="158"/>
        <v>5.1923910316379995</v>
      </c>
      <c r="Q432" s="70">
        <f t="shared" ref="Q432:Q438" si="160">P432/R432</f>
        <v>0.99007456111741521</v>
      </c>
      <c r="R432" s="70">
        <f t="shared" ref="R432:R438" si="161">L432</f>
        <v>5.2444444444444445</v>
      </c>
    </row>
    <row r="433" spans="1:20" x14ac:dyDescent="0.25">
      <c r="C433" s="78" t="s">
        <v>39</v>
      </c>
      <c r="D433">
        <v>4</v>
      </c>
      <c r="E433">
        <v>16</v>
      </c>
      <c r="F433" s="67" t="s">
        <v>180</v>
      </c>
      <c r="G433">
        <v>0.56499999999999995</v>
      </c>
      <c r="H433">
        <v>2.4E-2</v>
      </c>
      <c r="J433">
        <f>(1+G433-G432)^(1/D433)-1</f>
        <v>7.36957776560212E-2</v>
      </c>
      <c r="K433">
        <f t="shared" si="159"/>
        <v>7.36957776560212</v>
      </c>
      <c r="L433">
        <f t="shared" si="157"/>
        <v>23.541666666666664</v>
      </c>
      <c r="N433" s="67"/>
      <c r="P433" s="70">
        <f t="shared" si="158"/>
        <v>7.36957776560212</v>
      </c>
      <c r="Q433" s="70">
        <f t="shared" si="160"/>
        <v>0.31304401128221399</v>
      </c>
      <c r="R433" s="70">
        <f t="shared" si="161"/>
        <v>23.541666666666664</v>
      </c>
    </row>
    <row r="434" spans="1:20" x14ac:dyDescent="0.25">
      <c r="C434" s="78" t="s">
        <v>37</v>
      </c>
      <c r="D434">
        <v>6</v>
      </c>
      <c r="E434">
        <v>6</v>
      </c>
      <c r="F434" s="67" t="s">
        <v>346</v>
      </c>
      <c r="G434">
        <v>5.3999999999999999E-2</v>
      </c>
      <c r="H434">
        <v>5.7000000000000002E-2</v>
      </c>
      <c r="J434" s="78">
        <f>(1+G434)^(1/D434)-1</f>
        <v>8.8039370359296321E-3</v>
      </c>
      <c r="K434">
        <f t="shared" si="159"/>
        <v>0.88039370359296321</v>
      </c>
      <c r="L434">
        <f t="shared" ref="L434:L438" si="162">G434/H434</f>
        <v>0.94736842105263153</v>
      </c>
      <c r="N434" s="67"/>
      <c r="P434" s="70">
        <f t="shared" ref="P434:P438" si="163">K434</f>
        <v>0.88039370359296321</v>
      </c>
      <c r="Q434" s="70">
        <f t="shared" si="160"/>
        <v>0.92930446490368346</v>
      </c>
      <c r="R434" s="70">
        <f t="shared" si="161"/>
        <v>0.94736842105263153</v>
      </c>
    </row>
    <row r="435" spans="1:20" x14ac:dyDescent="0.25">
      <c r="C435" s="78" t="s">
        <v>342</v>
      </c>
      <c r="D435">
        <v>3</v>
      </c>
      <c r="E435">
        <v>9</v>
      </c>
      <c r="F435" s="67" t="s">
        <v>346</v>
      </c>
      <c r="G435">
        <v>2.9000000000000001E-2</v>
      </c>
      <c r="H435">
        <v>6.9000000000000006E-2</v>
      </c>
      <c r="J435">
        <f>(1+G435-G434)^(1/D435)-1</f>
        <v>-8.4037586596127367E-3</v>
      </c>
      <c r="K435">
        <f t="shared" si="159"/>
        <v>-0.84037586596127367</v>
      </c>
      <c r="L435">
        <f t="shared" si="162"/>
        <v>0.42028985507246375</v>
      </c>
      <c r="N435" s="67"/>
      <c r="P435" s="70">
        <f t="shared" si="163"/>
        <v>-0.84037586596127367</v>
      </c>
      <c r="Q435" s="70">
        <f t="shared" si="160"/>
        <v>-1.9995149914250996</v>
      </c>
      <c r="R435" s="70">
        <f t="shared" si="161"/>
        <v>0.42028985507246375</v>
      </c>
    </row>
    <row r="436" spans="1:20" x14ac:dyDescent="0.25">
      <c r="C436" s="78" t="s">
        <v>343</v>
      </c>
      <c r="D436">
        <v>3</v>
      </c>
      <c r="E436">
        <v>12</v>
      </c>
      <c r="F436" s="67" t="s">
        <v>346</v>
      </c>
      <c r="G436">
        <v>0.10199999999999999</v>
      </c>
      <c r="H436">
        <v>5.5E-2</v>
      </c>
      <c r="J436">
        <f>(1+G436-G435)^(1/D436)-1</f>
        <v>2.3764126172991284E-2</v>
      </c>
      <c r="K436">
        <f t="shared" si="159"/>
        <v>2.3764126172991284</v>
      </c>
      <c r="L436">
        <f t="shared" si="162"/>
        <v>1.8545454545454545</v>
      </c>
      <c r="N436" s="67"/>
      <c r="P436" s="70">
        <f t="shared" si="163"/>
        <v>2.3764126172991284</v>
      </c>
      <c r="Q436" s="70">
        <f t="shared" si="160"/>
        <v>1.2813989603083535</v>
      </c>
      <c r="R436" s="70">
        <f t="shared" si="161"/>
        <v>1.8545454545454545</v>
      </c>
    </row>
    <row r="437" spans="1:20" x14ac:dyDescent="0.25">
      <c r="C437" s="78" t="s">
        <v>344</v>
      </c>
      <c r="D437">
        <v>3</v>
      </c>
      <c r="E437">
        <v>12</v>
      </c>
      <c r="F437" s="67" t="s">
        <v>346</v>
      </c>
      <c r="G437">
        <v>0.1</v>
      </c>
      <c r="H437">
        <v>0.113</v>
      </c>
      <c r="J437">
        <f>(1+G437-G435)^(1/D437)-1</f>
        <v>2.3127654683995136E-2</v>
      </c>
      <c r="K437">
        <f t="shared" si="159"/>
        <v>2.3127654683995136</v>
      </c>
      <c r="L437">
        <f t="shared" si="162"/>
        <v>0.88495575221238942</v>
      </c>
      <c r="N437" s="67"/>
      <c r="P437" s="70">
        <f t="shared" si="163"/>
        <v>2.3127654683995136</v>
      </c>
      <c r="Q437" s="70">
        <f t="shared" si="160"/>
        <v>2.6134249792914503</v>
      </c>
      <c r="R437" s="70">
        <f t="shared" si="161"/>
        <v>0.88495575221238942</v>
      </c>
    </row>
    <row r="438" spans="1:20" x14ac:dyDescent="0.25">
      <c r="C438" s="78" t="s">
        <v>39</v>
      </c>
      <c r="D438">
        <v>4</v>
      </c>
      <c r="E438">
        <v>16</v>
      </c>
      <c r="F438" s="67" t="s">
        <v>346</v>
      </c>
      <c r="G438">
        <v>0.26700000000000002</v>
      </c>
      <c r="H438">
        <v>7.3999999999999996E-2</v>
      </c>
      <c r="J438">
        <f>(1+G438-G437)^(1/D438)-1</f>
        <v>3.9364104664247002E-2</v>
      </c>
      <c r="K438">
        <f t="shared" si="159"/>
        <v>3.9364104664247002</v>
      </c>
      <c r="L438">
        <f t="shared" si="162"/>
        <v>3.6081081081081083</v>
      </c>
      <c r="N438" s="67"/>
      <c r="P438" s="70">
        <f t="shared" si="163"/>
        <v>3.9364104664247002</v>
      </c>
      <c r="Q438" s="70">
        <f t="shared" si="160"/>
        <v>1.0909901667244486</v>
      </c>
      <c r="R438" s="70">
        <f t="shared" si="161"/>
        <v>3.6081081081081083</v>
      </c>
    </row>
    <row r="439" spans="1:20" x14ac:dyDescent="0.25">
      <c r="S439" s="67"/>
      <c r="T439" s="67"/>
    </row>
    <row r="441" spans="1:20" x14ac:dyDescent="0.25">
      <c r="A441" s="72" t="s">
        <v>370</v>
      </c>
    </row>
    <row r="442" spans="1:20" x14ac:dyDescent="0.25">
      <c r="C442" s="67" t="s">
        <v>216</v>
      </c>
    </row>
    <row r="443" spans="1:20" x14ac:dyDescent="0.25">
      <c r="C443" s="67"/>
      <c r="F443" t="s">
        <v>263</v>
      </c>
      <c r="G443" t="s">
        <v>142</v>
      </c>
      <c r="H443" t="s">
        <v>147</v>
      </c>
      <c r="J443" t="s">
        <v>148</v>
      </c>
      <c r="K443" t="s">
        <v>150</v>
      </c>
      <c r="L443" t="s">
        <v>215</v>
      </c>
      <c r="P443" t="s">
        <v>148</v>
      </c>
      <c r="Q443" t="s">
        <v>147</v>
      </c>
      <c r="R443" t="s">
        <v>149</v>
      </c>
    </row>
    <row r="444" spans="1:20" x14ac:dyDescent="0.25">
      <c r="C444" s="67" t="s">
        <v>371</v>
      </c>
      <c r="D444">
        <v>3</v>
      </c>
      <c r="E444">
        <v>3</v>
      </c>
      <c r="F444" t="s">
        <v>264</v>
      </c>
      <c r="G444" s="67">
        <v>0.21</v>
      </c>
      <c r="H444" s="67">
        <v>0.02</v>
      </c>
      <c r="I444" s="67"/>
      <c r="J444" s="78">
        <f t="shared" ref="J444:J467" si="164">(1+G444)^(1/D444)-1</f>
        <v>6.56022367666107E-2</v>
      </c>
      <c r="K444">
        <f t="shared" ref="K444" si="165">J444*100</f>
        <v>6.56022367666107</v>
      </c>
      <c r="L444">
        <f>G444/H444</f>
        <v>10.5</v>
      </c>
      <c r="P444" s="70">
        <f>K444</f>
        <v>6.56022367666107</v>
      </c>
      <c r="Q444" s="70">
        <f t="shared" ref="Q444" si="166">P444/R444</f>
        <v>0.6247832073010543</v>
      </c>
      <c r="R444" s="70">
        <f t="shared" ref="R444" si="167">L444</f>
        <v>10.5</v>
      </c>
    </row>
    <row r="445" spans="1:20" x14ac:dyDescent="0.25">
      <c r="C445" s="67" t="s">
        <v>371</v>
      </c>
      <c r="D445">
        <v>3</v>
      </c>
      <c r="E445">
        <v>3</v>
      </c>
      <c r="F445" t="s">
        <v>265</v>
      </c>
      <c r="G445">
        <v>0.36</v>
      </c>
      <c r="H445" s="67">
        <v>0.02</v>
      </c>
      <c r="J445" s="78">
        <f t="shared" si="164"/>
        <v>0.10793165135089278</v>
      </c>
      <c r="K445">
        <f t="shared" ref="K445:K467" si="168">J445*100</f>
        <v>10.793165135089279</v>
      </c>
      <c r="L445">
        <f t="shared" ref="L445:L467" si="169">G445/H445</f>
        <v>18</v>
      </c>
      <c r="P445" s="70">
        <f t="shared" ref="P445:P467" si="170">K445</f>
        <v>10.793165135089279</v>
      </c>
      <c r="Q445" s="70">
        <f t="shared" ref="Q445:Q467" si="171">P445/R445</f>
        <v>0.5996202852827377</v>
      </c>
      <c r="R445" s="70">
        <f t="shared" ref="R445:R467" si="172">L445</f>
        <v>18</v>
      </c>
    </row>
    <row r="446" spans="1:20" x14ac:dyDescent="0.25">
      <c r="C446" s="67" t="s">
        <v>371</v>
      </c>
      <c r="D446">
        <v>3</v>
      </c>
      <c r="E446">
        <v>3</v>
      </c>
      <c r="F446" t="s">
        <v>264</v>
      </c>
      <c r="G446">
        <v>0.27</v>
      </c>
      <c r="H446" s="67">
        <v>0.02</v>
      </c>
      <c r="J446" s="78">
        <f t="shared" si="164"/>
        <v>8.2932132831999406E-2</v>
      </c>
      <c r="K446">
        <f t="shared" si="168"/>
        <v>8.2932132831999397</v>
      </c>
      <c r="L446">
        <f t="shared" si="169"/>
        <v>13.5</v>
      </c>
      <c r="P446" s="70">
        <f t="shared" si="170"/>
        <v>8.2932132831999397</v>
      </c>
      <c r="Q446" s="70">
        <f t="shared" si="171"/>
        <v>0.61431209505184736</v>
      </c>
      <c r="R446" s="70">
        <f t="shared" si="172"/>
        <v>13.5</v>
      </c>
    </row>
    <row r="447" spans="1:20" x14ac:dyDescent="0.25">
      <c r="C447" s="67" t="s">
        <v>371</v>
      </c>
      <c r="D447">
        <v>3</v>
      </c>
      <c r="E447">
        <v>3</v>
      </c>
      <c r="F447" t="s">
        <v>265</v>
      </c>
      <c r="G447">
        <v>0.36</v>
      </c>
      <c r="H447" s="67">
        <v>0.03</v>
      </c>
      <c r="J447" s="78">
        <f t="shared" si="164"/>
        <v>0.10793165135089278</v>
      </c>
      <c r="K447">
        <f t="shared" si="168"/>
        <v>10.793165135089279</v>
      </c>
      <c r="L447">
        <f t="shared" si="169"/>
        <v>12</v>
      </c>
      <c r="P447" s="70">
        <f t="shared" si="170"/>
        <v>10.793165135089279</v>
      </c>
      <c r="Q447" s="70">
        <f t="shared" si="171"/>
        <v>0.89943042792410655</v>
      </c>
      <c r="R447" s="70">
        <f t="shared" si="172"/>
        <v>12</v>
      </c>
    </row>
    <row r="448" spans="1:20" x14ac:dyDescent="0.25">
      <c r="C448" s="67" t="s">
        <v>371</v>
      </c>
      <c r="D448">
        <v>3</v>
      </c>
      <c r="E448">
        <v>3</v>
      </c>
      <c r="F448" t="s">
        <v>264</v>
      </c>
      <c r="G448">
        <v>0.28000000000000003</v>
      </c>
      <c r="H448" s="67">
        <v>0.04</v>
      </c>
      <c r="J448" s="78">
        <f t="shared" si="164"/>
        <v>8.576704663796253E-2</v>
      </c>
      <c r="K448">
        <f t="shared" si="168"/>
        <v>8.576704663796253</v>
      </c>
      <c r="L448">
        <f t="shared" si="169"/>
        <v>7.0000000000000009</v>
      </c>
      <c r="P448" s="70">
        <f t="shared" si="170"/>
        <v>8.576704663796253</v>
      </c>
      <c r="Q448" s="70">
        <f t="shared" si="171"/>
        <v>1.2252435233994645</v>
      </c>
      <c r="R448" s="70">
        <f t="shared" si="172"/>
        <v>7.0000000000000009</v>
      </c>
    </row>
    <row r="449" spans="3:18" x14ac:dyDescent="0.25">
      <c r="C449" s="67" t="s">
        <v>371</v>
      </c>
      <c r="D449">
        <v>3</v>
      </c>
      <c r="E449">
        <v>3</v>
      </c>
      <c r="F449" t="s">
        <v>265</v>
      </c>
      <c r="G449">
        <v>0.36</v>
      </c>
      <c r="H449" s="67">
        <v>0.03</v>
      </c>
      <c r="J449" s="78">
        <f t="shared" si="164"/>
        <v>0.10793165135089278</v>
      </c>
      <c r="K449">
        <f t="shared" si="168"/>
        <v>10.793165135089279</v>
      </c>
      <c r="L449">
        <f t="shared" si="169"/>
        <v>12</v>
      </c>
      <c r="P449" s="70">
        <f t="shared" si="170"/>
        <v>10.793165135089279</v>
      </c>
      <c r="Q449" s="70">
        <f t="shared" si="171"/>
        <v>0.89943042792410655</v>
      </c>
      <c r="R449" s="70">
        <f t="shared" si="172"/>
        <v>12</v>
      </c>
    </row>
    <row r="450" spans="3:18" x14ac:dyDescent="0.25">
      <c r="C450" s="67" t="s">
        <v>371</v>
      </c>
      <c r="D450">
        <v>3</v>
      </c>
      <c r="E450">
        <v>3</v>
      </c>
      <c r="F450" t="s">
        <v>264</v>
      </c>
      <c r="G450">
        <v>0.27</v>
      </c>
      <c r="H450" s="67">
        <v>0.04</v>
      </c>
      <c r="J450" s="78">
        <f t="shared" si="164"/>
        <v>8.2932132831999406E-2</v>
      </c>
      <c r="K450">
        <f t="shared" si="168"/>
        <v>8.2932132831999397</v>
      </c>
      <c r="L450">
        <f t="shared" si="169"/>
        <v>6.75</v>
      </c>
      <c r="P450" s="70">
        <f t="shared" si="170"/>
        <v>8.2932132831999397</v>
      </c>
      <c r="Q450" s="70">
        <f t="shared" si="171"/>
        <v>1.2286241901036947</v>
      </c>
      <c r="R450" s="70">
        <f t="shared" si="172"/>
        <v>6.75</v>
      </c>
    </row>
    <row r="451" spans="3:18" x14ac:dyDescent="0.25">
      <c r="C451" s="67" t="s">
        <v>371</v>
      </c>
      <c r="D451">
        <v>3</v>
      </c>
      <c r="E451">
        <v>3</v>
      </c>
      <c r="F451" t="s">
        <v>265</v>
      </c>
      <c r="G451">
        <v>0.34</v>
      </c>
      <c r="H451" s="67">
        <v>0.03</v>
      </c>
      <c r="J451" s="78">
        <f t="shared" si="164"/>
        <v>0.10247377144973324</v>
      </c>
      <c r="K451">
        <f t="shared" si="168"/>
        <v>10.247377144973324</v>
      </c>
      <c r="L451">
        <f t="shared" si="169"/>
        <v>11.333333333333334</v>
      </c>
      <c r="P451" s="70">
        <f t="shared" si="170"/>
        <v>10.247377144973324</v>
      </c>
      <c r="Q451" s="70">
        <f t="shared" si="171"/>
        <v>0.90418033632117567</v>
      </c>
      <c r="R451" s="70">
        <f t="shared" si="172"/>
        <v>11.333333333333334</v>
      </c>
    </row>
    <row r="452" spans="3:18" x14ac:dyDescent="0.25">
      <c r="C452" s="67" t="s">
        <v>371</v>
      </c>
      <c r="D452">
        <v>3</v>
      </c>
      <c r="E452">
        <v>3</v>
      </c>
      <c r="F452" t="s">
        <v>264</v>
      </c>
      <c r="G452">
        <v>0.24</v>
      </c>
      <c r="H452" s="67">
        <v>0.03</v>
      </c>
      <c r="J452" s="78">
        <f t="shared" si="164"/>
        <v>7.4337070988966358E-2</v>
      </c>
      <c r="K452">
        <f t="shared" si="168"/>
        <v>7.4337070988966358</v>
      </c>
      <c r="L452">
        <f t="shared" si="169"/>
        <v>8</v>
      </c>
      <c r="P452" s="70">
        <f t="shared" si="170"/>
        <v>7.4337070988966358</v>
      </c>
      <c r="Q452" s="70">
        <f t="shared" si="171"/>
        <v>0.92921338736207948</v>
      </c>
      <c r="R452" s="70">
        <f t="shared" si="172"/>
        <v>8</v>
      </c>
    </row>
    <row r="453" spans="3:18" x14ac:dyDescent="0.25">
      <c r="C453" s="67" t="s">
        <v>371</v>
      </c>
      <c r="D453">
        <v>3</v>
      </c>
      <c r="E453">
        <v>3</v>
      </c>
      <c r="F453" t="s">
        <v>265</v>
      </c>
      <c r="G453">
        <v>0.36</v>
      </c>
      <c r="H453" s="67">
        <v>0.03</v>
      </c>
      <c r="J453" s="78">
        <f t="shared" si="164"/>
        <v>0.10793165135089278</v>
      </c>
      <c r="K453">
        <f t="shared" si="168"/>
        <v>10.793165135089279</v>
      </c>
      <c r="L453">
        <f t="shared" si="169"/>
        <v>12</v>
      </c>
      <c r="P453" s="70">
        <f t="shared" si="170"/>
        <v>10.793165135089279</v>
      </c>
      <c r="Q453" s="70">
        <f t="shared" si="171"/>
        <v>0.89943042792410655</v>
      </c>
      <c r="R453" s="70">
        <f t="shared" si="172"/>
        <v>12</v>
      </c>
    </row>
    <row r="454" spans="3:18" x14ac:dyDescent="0.25">
      <c r="C454" s="67" t="s">
        <v>371</v>
      </c>
      <c r="D454">
        <v>3</v>
      </c>
      <c r="E454">
        <v>3</v>
      </c>
      <c r="F454" t="s">
        <v>264</v>
      </c>
      <c r="G454">
        <v>0.25</v>
      </c>
      <c r="H454" s="67">
        <v>0.03</v>
      </c>
      <c r="J454" s="78">
        <f t="shared" si="164"/>
        <v>7.7217345015941907E-2</v>
      </c>
      <c r="K454">
        <f t="shared" si="168"/>
        <v>7.7217345015941907</v>
      </c>
      <c r="L454">
        <f t="shared" si="169"/>
        <v>8.3333333333333339</v>
      </c>
      <c r="P454" s="70">
        <f t="shared" si="170"/>
        <v>7.7217345015941907</v>
      </c>
      <c r="Q454" s="70">
        <f t="shared" si="171"/>
        <v>0.92660814019130278</v>
      </c>
      <c r="R454" s="70">
        <f t="shared" si="172"/>
        <v>8.3333333333333339</v>
      </c>
    </row>
    <row r="455" spans="3:18" x14ac:dyDescent="0.25">
      <c r="C455" s="67" t="s">
        <v>371</v>
      </c>
      <c r="D455">
        <v>3</v>
      </c>
      <c r="E455">
        <v>3</v>
      </c>
      <c r="F455" t="s">
        <v>265</v>
      </c>
      <c r="G455">
        <v>0.42</v>
      </c>
      <c r="H455" s="67">
        <v>0.03</v>
      </c>
      <c r="J455" s="78">
        <f t="shared" si="164"/>
        <v>0.1239908646142267</v>
      </c>
      <c r="K455">
        <f t="shared" si="168"/>
        <v>12.399086461422669</v>
      </c>
      <c r="L455">
        <f t="shared" si="169"/>
        <v>14</v>
      </c>
      <c r="P455" s="70">
        <f t="shared" si="170"/>
        <v>12.399086461422669</v>
      </c>
      <c r="Q455" s="70">
        <f t="shared" si="171"/>
        <v>0.88564903295876207</v>
      </c>
      <c r="R455" s="70">
        <f t="shared" si="172"/>
        <v>14</v>
      </c>
    </row>
    <row r="456" spans="3:18" x14ac:dyDescent="0.25">
      <c r="C456" s="67" t="s">
        <v>371</v>
      </c>
      <c r="D456">
        <v>3</v>
      </c>
      <c r="E456">
        <v>3</v>
      </c>
      <c r="F456" t="s">
        <v>264</v>
      </c>
      <c r="G456">
        <v>0.23</v>
      </c>
      <c r="H456" s="67">
        <v>0.03</v>
      </c>
      <c r="J456" s="78">
        <f t="shared" si="164"/>
        <v>7.1441269690773135E-2</v>
      </c>
      <c r="K456">
        <f t="shared" si="168"/>
        <v>7.1441269690773135</v>
      </c>
      <c r="L456">
        <f t="shared" si="169"/>
        <v>7.666666666666667</v>
      </c>
      <c r="P456" s="70">
        <f t="shared" si="170"/>
        <v>7.1441269690773135</v>
      </c>
      <c r="Q456" s="70">
        <f t="shared" si="171"/>
        <v>0.93184264814051909</v>
      </c>
      <c r="R456" s="70">
        <f t="shared" si="172"/>
        <v>7.666666666666667</v>
      </c>
    </row>
    <row r="457" spans="3:18" x14ac:dyDescent="0.25">
      <c r="C457" s="67" t="s">
        <v>371</v>
      </c>
      <c r="D457">
        <v>3</v>
      </c>
      <c r="E457">
        <v>3</v>
      </c>
      <c r="F457" t="s">
        <v>265</v>
      </c>
      <c r="G457">
        <v>0.41</v>
      </c>
      <c r="H457" s="67">
        <v>0.03</v>
      </c>
      <c r="J457" s="78">
        <f t="shared" si="164"/>
        <v>0.12134617045409968</v>
      </c>
      <c r="K457">
        <f t="shared" si="168"/>
        <v>12.134617045409968</v>
      </c>
      <c r="L457">
        <f t="shared" si="169"/>
        <v>13.666666666666666</v>
      </c>
      <c r="P457" s="70">
        <f t="shared" si="170"/>
        <v>12.134617045409968</v>
      </c>
      <c r="Q457" s="70">
        <f t="shared" si="171"/>
        <v>0.88789880820072942</v>
      </c>
      <c r="R457" s="70">
        <f t="shared" si="172"/>
        <v>13.666666666666666</v>
      </c>
    </row>
    <row r="458" spans="3:18" x14ac:dyDescent="0.25">
      <c r="C458" s="67" t="s">
        <v>371</v>
      </c>
      <c r="D458">
        <v>3</v>
      </c>
      <c r="E458">
        <v>3</v>
      </c>
      <c r="F458" t="s">
        <v>264</v>
      </c>
      <c r="G458">
        <v>0.21</v>
      </c>
      <c r="H458" s="67">
        <v>0.03</v>
      </c>
      <c r="J458" s="78">
        <f t="shared" si="164"/>
        <v>6.56022367666107E-2</v>
      </c>
      <c r="K458">
        <f t="shared" si="168"/>
        <v>6.56022367666107</v>
      </c>
      <c r="L458">
        <f t="shared" si="169"/>
        <v>7</v>
      </c>
      <c r="P458" s="70">
        <f t="shared" si="170"/>
        <v>6.56022367666107</v>
      </c>
      <c r="Q458" s="70">
        <f t="shared" si="171"/>
        <v>0.93717481095158139</v>
      </c>
      <c r="R458" s="70">
        <f t="shared" si="172"/>
        <v>7</v>
      </c>
    </row>
    <row r="459" spans="3:18" x14ac:dyDescent="0.25">
      <c r="C459" s="67" t="s">
        <v>371</v>
      </c>
      <c r="D459">
        <v>3</v>
      </c>
      <c r="E459">
        <v>3</v>
      </c>
      <c r="F459" t="s">
        <v>265</v>
      </c>
      <c r="G459">
        <v>0.37</v>
      </c>
      <c r="H459" s="67">
        <v>0.03</v>
      </c>
      <c r="J459" s="78">
        <f t="shared" si="164"/>
        <v>0.11064054147667224</v>
      </c>
      <c r="K459">
        <f t="shared" si="168"/>
        <v>11.064054147667225</v>
      </c>
      <c r="L459">
        <f t="shared" si="169"/>
        <v>12.333333333333334</v>
      </c>
      <c r="P459" s="70">
        <f t="shared" si="170"/>
        <v>11.064054147667225</v>
      </c>
      <c r="Q459" s="70">
        <f t="shared" si="171"/>
        <v>0.89708547143247763</v>
      </c>
      <c r="R459" s="70">
        <f t="shared" si="172"/>
        <v>12.333333333333334</v>
      </c>
    </row>
    <row r="460" spans="3:18" x14ac:dyDescent="0.25">
      <c r="C460" s="67" t="s">
        <v>371</v>
      </c>
      <c r="D460">
        <v>3</v>
      </c>
      <c r="E460">
        <v>3</v>
      </c>
      <c r="F460" t="s">
        <v>264</v>
      </c>
      <c r="G460">
        <v>0.25</v>
      </c>
      <c r="H460" s="67">
        <v>0.03</v>
      </c>
      <c r="J460" s="78">
        <f t="shared" si="164"/>
        <v>7.7217345015941907E-2</v>
      </c>
      <c r="K460">
        <f t="shared" si="168"/>
        <v>7.7217345015941907</v>
      </c>
      <c r="L460">
        <f t="shared" si="169"/>
        <v>8.3333333333333339</v>
      </c>
      <c r="P460" s="70">
        <f t="shared" si="170"/>
        <v>7.7217345015941907</v>
      </c>
      <c r="Q460" s="70">
        <f t="shared" si="171"/>
        <v>0.92660814019130278</v>
      </c>
      <c r="R460" s="70">
        <f t="shared" si="172"/>
        <v>8.3333333333333339</v>
      </c>
    </row>
    <row r="461" spans="3:18" x14ac:dyDescent="0.25">
      <c r="C461" s="67" t="s">
        <v>371</v>
      </c>
      <c r="D461">
        <v>3</v>
      </c>
      <c r="E461">
        <v>3</v>
      </c>
      <c r="F461" t="s">
        <v>265</v>
      </c>
      <c r="G461">
        <v>0.32</v>
      </c>
      <c r="H461" s="67">
        <v>0.03</v>
      </c>
      <c r="J461" s="78">
        <f t="shared" si="164"/>
        <v>9.6961310486523677E-2</v>
      </c>
      <c r="K461">
        <f t="shared" si="168"/>
        <v>9.6961310486523686</v>
      </c>
      <c r="L461">
        <f t="shared" si="169"/>
        <v>10.666666666666668</v>
      </c>
      <c r="P461" s="70">
        <f t="shared" si="170"/>
        <v>9.6961310486523686</v>
      </c>
      <c r="Q461" s="70">
        <f t="shared" si="171"/>
        <v>0.90901228581115945</v>
      </c>
      <c r="R461" s="70">
        <f t="shared" si="172"/>
        <v>10.666666666666668</v>
      </c>
    </row>
    <row r="462" spans="3:18" x14ac:dyDescent="0.25">
      <c r="C462" s="67" t="s">
        <v>371</v>
      </c>
      <c r="D462">
        <v>3</v>
      </c>
      <c r="E462">
        <v>3</v>
      </c>
      <c r="F462" t="s">
        <v>264</v>
      </c>
      <c r="G462">
        <v>0.21</v>
      </c>
      <c r="H462" s="67">
        <v>0.03</v>
      </c>
      <c r="J462" s="78">
        <f t="shared" si="164"/>
        <v>6.56022367666107E-2</v>
      </c>
      <c r="K462">
        <f t="shared" si="168"/>
        <v>6.56022367666107</v>
      </c>
      <c r="L462">
        <f t="shared" si="169"/>
        <v>7</v>
      </c>
      <c r="P462" s="70">
        <f t="shared" si="170"/>
        <v>6.56022367666107</v>
      </c>
      <c r="Q462" s="70">
        <f t="shared" si="171"/>
        <v>0.93717481095158139</v>
      </c>
      <c r="R462" s="70">
        <f t="shared" si="172"/>
        <v>7</v>
      </c>
    </row>
    <row r="463" spans="3:18" x14ac:dyDescent="0.25">
      <c r="C463" s="67" t="s">
        <v>371</v>
      </c>
      <c r="D463">
        <v>3</v>
      </c>
      <c r="E463">
        <v>3</v>
      </c>
      <c r="F463" t="s">
        <v>265</v>
      </c>
      <c r="G463">
        <v>0.33</v>
      </c>
      <c r="H463" s="67">
        <v>0.03</v>
      </c>
      <c r="J463" s="78">
        <f t="shared" si="164"/>
        <v>9.9724448886266748E-2</v>
      </c>
      <c r="K463">
        <f t="shared" si="168"/>
        <v>9.9724448886266757</v>
      </c>
      <c r="L463">
        <f t="shared" si="169"/>
        <v>11.000000000000002</v>
      </c>
      <c r="P463" s="70">
        <f t="shared" si="170"/>
        <v>9.9724448886266757</v>
      </c>
      <c r="Q463" s="70">
        <f t="shared" si="171"/>
        <v>0.90658589896606123</v>
      </c>
      <c r="R463" s="70">
        <f t="shared" si="172"/>
        <v>11.000000000000002</v>
      </c>
    </row>
    <row r="464" spans="3:18" x14ac:dyDescent="0.25">
      <c r="C464" s="67" t="s">
        <v>371</v>
      </c>
      <c r="D464">
        <v>3</v>
      </c>
      <c r="E464">
        <v>3</v>
      </c>
      <c r="F464" t="s">
        <v>264</v>
      </c>
      <c r="G464">
        <v>0.21</v>
      </c>
      <c r="H464" s="67">
        <v>0.04</v>
      </c>
      <c r="J464" s="78">
        <f t="shared" si="164"/>
        <v>6.56022367666107E-2</v>
      </c>
      <c r="K464">
        <f t="shared" si="168"/>
        <v>6.56022367666107</v>
      </c>
      <c r="L464">
        <f t="shared" si="169"/>
        <v>5.25</v>
      </c>
      <c r="P464" s="70">
        <f t="shared" si="170"/>
        <v>6.56022367666107</v>
      </c>
      <c r="Q464" s="70">
        <f t="shared" si="171"/>
        <v>1.2495664146021086</v>
      </c>
      <c r="R464" s="70">
        <f t="shared" si="172"/>
        <v>5.25</v>
      </c>
    </row>
    <row r="465" spans="1:19" x14ac:dyDescent="0.25">
      <c r="C465" s="67" t="s">
        <v>371</v>
      </c>
      <c r="D465">
        <v>3</v>
      </c>
      <c r="E465">
        <v>3</v>
      </c>
      <c r="F465" t="s">
        <v>265</v>
      </c>
      <c r="G465">
        <v>0.25</v>
      </c>
      <c r="H465" s="67">
        <v>0.03</v>
      </c>
      <c r="J465" s="78">
        <f t="shared" si="164"/>
        <v>7.7217345015941907E-2</v>
      </c>
      <c r="K465">
        <f t="shared" si="168"/>
        <v>7.7217345015941907</v>
      </c>
      <c r="L465">
        <f t="shared" si="169"/>
        <v>8.3333333333333339</v>
      </c>
      <c r="P465" s="70">
        <f t="shared" si="170"/>
        <v>7.7217345015941907</v>
      </c>
      <c r="Q465" s="70">
        <f t="shared" si="171"/>
        <v>0.92660814019130278</v>
      </c>
      <c r="R465" s="70">
        <f t="shared" si="172"/>
        <v>8.3333333333333339</v>
      </c>
    </row>
    <row r="466" spans="1:19" x14ac:dyDescent="0.25">
      <c r="C466" s="67" t="s">
        <v>371</v>
      </c>
      <c r="D466">
        <v>3</v>
      </c>
      <c r="E466">
        <v>3</v>
      </c>
      <c r="F466" t="s">
        <v>264</v>
      </c>
      <c r="G466">
        <v>0.15</v>
      </c>
      <c r="H466" s="67">
        <v>0.04</v>
      </c>
      <c r="J466" s="78">
        <f t="shared" si="164"/>
        <v>4.7689553171647248E-2</v>
      </c>
      <c r="K466">
        <f t="shared" si="168"/>
        <v>4.7689553171647248</v>
      </c>
      <c r="L466">
        <f t="shared" si="169"/>
        <v>3.75</v>
      </c>
      <c r="P466" s="70">
        <f t="shared" si="170"/>
        <v>4.7689553171647248</v>
      </c>
      <c r="Q466" s="70">
        <f t="shared" si="171"/>
        <v>1.2717214179105933</v>
      </c>
      <c r="R466" s="70">
        <f t="shared" si="172"/>
        <v>3.75</v>
      </c>
    </row>
    <row r="467" spans="1:19" x14ac:dyDescent="0.25">
      <c r="C467" s="67" t="s">
        <v>371</v>
      </c>
      <c r="D467">
        <v>3</v>
      </c>
      <c r="E467">
        <v>3</v>
      </c>
      <c r="F467" t="s">
        <v>265</v>
      </c>
      <c r="G467">
        <v>0.21</v>
      </c>
      <c r="H467" s="67">
        <v>0.03</v>
      </c>
      <c r="J467" s="78">
        <f t="shared" si="164"/>
        <v>6.56022367666107E-2</v>
      </c>
      <c r="K467">
        <f t="shared" si="168"/>
        <v>6.56022367666107</v>
      </c>
      <c r="L467">
        <f t="shared" si="169"/>
        <v>7</v>
      </c>
      <c r="P467" s="70">
        <f t="shared" si="170"/>
        <v>6.56022367666107</v>
      </c>
      <c r="Q467" s="70">
        <f t="shared" si="171"/>
        <v>0.93717481095158139</v>
      </c>
      <c r="R467" s="70">
        <f t="shared" si="172"/>
        <v>7</v>
      </c>
    </row>
    <row r="470" spans="1:19" x14ac:dyDescent="0.25">
      <c r="A470" s="72" t="s">
        <v>372</v>
      </c>
      <c r="C470" s="67"/>
    </row>
    <row r="471" spans="1:19" x14ac:dyDescent="0.25">
      <c r="C471" s="67"/>
      <c r="D471" t="s">
        <v>202</v>
      </c>
      <c r="E471" t="s">
        <v>377</v>
      </c>
      <c r="F471" t="s">
        <v>378</v>
      </c>
      <c r="G471" t="s">
        <v>263</v>
      </c>
      <c r="H471" t="s">
        <v>142</v>
      </c>
      <c r="I471" t="s">
        <v>215</v>
      </c>
      <c r="K471" t="s">
        <v>148</v>
      </c>
      <c r="L471" t="s">
        <v>150</v>
      </c>
      <c r="M471" t="s">
        <v>147</v>
      </c>
      <c r="Q471" t="s">
        <v>148</v>
      </c>
      <c r="R471" t="s">
        <v>147</v>
      </c>
      <c r="S471" t="s">
        <v>215</v>
      </c>
    </row>
    <row r="472" spans="1:19" x14ac:dyDescent="0.25">
      <c r="C472" s="67" t="s">
        <v>374</v>
      </c>
      <c r="D472">
        <v>7</v>
      </c>
      <c r="E472">
        <v>7</v>
      </c>
      <c r="F472" t="s">
        <v>379</v>
      </c>
      <c r="G472" t="s">
        <v>264</v>
      </c>
      <c r="H472" s="67">
        <v>0.35</v>
      </c>
      <c r="I472" s="67">
        <v>2.67</v>
      </c>
      <c r="J472" s="67"/>
      <c r="K472" s="78">
        <f>(1+H472)^(1/D472)-1</f>
        <v>4.3804367694820989E-2</v>
      </c>
      <c r="L472">
        <f t="shared" ref="L472:L489" si="173">K472*100</f>
        <v>4.3804367694820989</v>
      </c>
      <c r="M472">
        <f>H472/I472</f>
        <v>0.13108614232209737</v>
      </c>
      <c r="Q472" s="70">
        <f>L472</f>
        <v>4.3804367694820989</v>
      </c>
      <c r="R472" s="70">
        <f>Q472/S472</f>
        <v>1.6406130222779398</v>
      </c>
      <c r="S472" s="70">
        <f>I472</f>
        <v>2.67</v>
      </c>
    </row>
    <row r="473" spans="1:19" x14ac:dyDescent="0.25">
      <c r="C473" s="67" t="s">
        <v>375</v>
      </c>
      <c r="D473">
        <v>4</v>
      </c>
      <c r="E473">
        <v>11</v>
      </c>
      <c r="F473" t="s">
        <v>379</v>
      </c>
      <c r="G473" t="s">
        <v>264</v>
      </c>
      <c r="H473">
        <v>0.69</v>
      </c>
      <c r="I473" s="67">
        <v>5.8</v>
      </c>
      <c r="K473" s="78">
        <f>(1+H473-H472)^(1/D473)-1</f>
        <v>7.59106330355801E-2</v>
      </c>
      <c r="L473">
        <f t="shared" si="173"/>
        <v>7.59106330355801</v>
      </c>
      <c r="M473">
        <f t="shared" ref="M473:M489" si="174">H473/I473</f>
        <v>0.1189655172413793</v>
      </c>
      <c r="Q473" s="70">
        <f t="shared" ref="Q473:Q489" si="175">L473</f>
        <v>7.59106330355801</v>
      </c>
      <c r="R473" s="70">
        <f t="shared" ref="R473:R489" si="176">Q473/S473</f>
        <v>1.3088040178548292</v>
      </c>
      <c r="S473" s="70">
        <f t="shared" ref="S473:S489" si="177">I473</f>
        <v>5.8</v>
      </c>
    </row>
    <row r="474" spans="1:19" x14ac:dyDescent="0.25">
      <c r="C474" s="67" t="s">
        <v>376</v>
      </c>
      <c r="D474">
        <v>3</v>
      </c>
      <c r="E474">
        <v>14</v>
      </c>
      <c r="F474" t="s">
        <v>379</v>
      </c>
      <c r="G474" t="s">
        <v>264</v>
      </c>
      <c r="H474">
        <v>1.39</v>
      </c>
      <c r="I474" s="67">
        <v>10.3</v>
      </c>
      <c r="K474" s="78">
        <f>(1+H474-H473)^(1/D474)-1</f>
        <v>0.19348319192733698</v>
      </c>
      <c r="L474">
        <f t="shared" si="173"/>
        <v>19.348319192733697</v>
      </c>
      <c r="M474">
        <f t="shared" si="174"/>
        <v>0.13495145631067959</v>
      </c>
      <c r="Q474" s="70">
        <f t="shared" si="175"/>
        <v>19.348319192733697</v>
      </c>
      <c r="R474" s="70">
        <f t="shared" si="176"/>
        <v>1.8784775915275433</v>
      </c>
      <c r="S474" s="70">
        <f t="shared" si="177"/>
        <v>10.3</v>
      </c>
    </row>
    <row r="475" spans="1:19" x14ac:dyDescent="0.25">
      <c r="C475" s="67" t="s">
        <v>374</v>
      </c>
      <c r="D475">
        <v>7</v>
      </c>
      <c r="E475">
        <v>7</v>
      </c>
      <c r="F475" t="s">
        <v>380</v>
      </c>
      <c r="G475" t="s">
        <v>264</v>
      </c>
      <c r="H475">
        <v>0.37</v>
      </c>
      <c r="I475" s="67">
        <v>4.28</v>
      </c>
      <c r="K475" s="78">
        <f>(1+H475)^(1/D475)-1</f>
        <v>4.5999578662455853E-2</v>
      </c>
      <c r="L475">
        <f t="shared" si="173"/>
        <v>4.5999578662455853</v>
      </c>
      <c r="M475">
        <f t="shared" si="174"/>
        <v>8.6448598130841117E-2</v>
      </c>
      <c r="Q475" s="70">
        <f t="shared" si="175"/>
        <v>4.5999578662455853</v>
      </c>
      <c r="R475" s="70">
        <f t="shared" si="176"/>
        <v>1.0747565108050432</v>
      </c>
      <c r="S475" s="70">
        <f t="shared" si="177"/>
        <v>4.28</v>
      </c>
    </row>
    <row r="476" spans="1:19" x14ac:dyDescent="0.25">
      <c r="C476" s="67" t="s">
        <v>375</v>
      </c>
      <c r="D476">
        <v>4</v>
      </c>
      <c r="E476">
        <v>11</v>
      </c>
      <c r="F476" t="s">
        <v>380</v>
      </c>
      <c r="G476" t="s">
        <v>264</v>
      </c>
      <c r="H476">
        <v>0.75</v>
      </c>
      <c r="I476" s="67">
        <v>8.25</v>
      </c>
      <c r="K476" s="78">
        <f>(1+H476-H475)^(1/D476)-1</f>
        <v>8.3851471580434378E-2</v>
      </c>
      <c r="L476">
        <f t="shared" si="173"/>
        <v>8.3851471580434378</v>
      </c>
      <c r="M476">
        <f t="shared" si="174"/>
        <v>9.0909090909090912E-2</v>
      </c>
      <c r="Q476" s="70">
        <f t="shared" si="175"/>
        <v>8.3851471580434378</v>
      </c>
      <c r="R476" s="70">
        <f t="shared" si="176"/>
        <v>1.016381473702235</v>
      </c>
      <c r="S476" s="70">
        <f t="shared" si="177"/>
        <v>8.25</v>
      </c>
    </row>
    <row r="477" spans="1:19" x14ac:dyDescent="0.25">
      <c r="C477" s="67" t="s">
        <v>376</v>
      </c>
      <c r="D477">
        <v>3</v>
      </c>
      <c r="E477">
        <v>14</v>
      </c>
      <c r="F477" t="s">
        <v>380</v>
      </c>
      <c r="G477" t="s">
        <v>264</v>
      </c>
      <c r="H477">
        <v>1.72</v>
      </c>
      <c r="I477" s="67">
        <v>5.86</v>
      </c>
      <c r="K477" s="78">
        <f>(1+H477-H476)^(1/D477)-1</f>
        <v>0.2535896814815497</v>
      </c>
      <c r="L477">
        <f t="shared" si="173"/>
        <v>25.358968148154972</v>
      </c>
      <c r="M477">
        <f t="shared" si="174"/>
        <v>0.29351535836177473</v>
      </c>
      <c r="Q477" s="70">
        <f t="shared" si="175"/>
        <v>25.358968148154972</v>
      </c>
      <c r="R477" s="70">
        <f t="shared" si="176"/>
        <v>4.3274689672619404</v>
      </c>
      <c r="S477" s="70">
        <f t="shared" si="177"/>
        <v>5.86</v>
      </c>
    </row>
    <row r="478" spans="1:19" x14ac:dyDescent="0.25">
      <c r="C478" s="67" t="s">
        <v>374</v>
      </c>
      <c r="D478">
        <v>7</v>
      </c>
      <c r="E478">
        <v>7</v>
      </c>
      <c r="F478" t="s">
        <v>381</v>
      </c>
      <c r="G478" t="s">
        <v>264</v>
      </c>
      <c r="H478">
        <v>0.42</v>
      </c>
      <c r="I478" s="67">
        <v>2.2999999999999998</v>
      </c>
      <c r="K478" s="78">
        <f>(1+H478)^(1/D478)-1</f>
        <v>5.1369751024905153E-2</v>
      </c>
      <c r="L478">
        <f t="shared" si="173"/>
        <v>5.1369751024905153</v>
      </c>
      <c r="M478">
        <f t="shared" si="174"/>
        <v>0.18260869565217391</v>
      </c>
      <c r="Q478" s="70">
        <f t="shared" si="175"/>
        <v>5.1369751024905153</v>
      </c>
      <c r="R478" s="70">
        <f t="shared" si="176"/>
        <v>2.2334674358654416</v>
      </c>
      <c r="S478" s="70">
        <f t="shared" si="177"/>
        <v>2.2999999999999998</v>
      </c>
    </row>
    <row r="479" spans="1:19" x14ac:dyDescent="0.25">
      <c r="C479" s="67" t="s">
        <v>375</v>
      </c>
      <c r="D479">
        <v>4</v>
      </c>
      <c r="E479">
        <v>11</v>
      </c>
      <c r="F479" t="s">
        <v>381</v>
      </c>
      <c r="G479" t="s">
        <v>264</v>
      </c>
      <c r="H479">
        <v>0.6</v>
      </c>
      <c r="I479" s="67">
        <v>3.1</v>
      </c>
      <c r="K479" s="78">
        <f>(1+H479-H478)^(1/D479)-1</f>
        <v>4.2246635456321124E-2</v>
      </c>
      <c r="L479">
        <f t="shared" si="173"/>
        <v>4.2246635456321124</v>
      </c>
      <c r="M479">
        <f t="shared" si="174"/>
        <v>0.19354838709677419</v>
      </c>
      <c r="Q479" s="70">
        <f t="shared" si="175"/>
        <v>4.2246635456321124</v>
      </c>
      <c r="R479" s="70">
        <f t="shared" si="176"/>
        <v>1.362794692139391</v>
      </c>
      <c r="S479" s="70">
        <f t="shared" si="177"/>
        <v>3.1</v>
      </c>
    </row>
    <row r="480" spans="1:19" x14ac:dyDescent="0.25">
      <c r="C480" s="67" t="s">
        <v>376</v>
      </c>
      <c r="D480">
        <v>3</v>
      </c>
      <c r="E480">
        <v>14</v>
      </c>
      <c r="F480" t="s">
        <v>381</v>
      </c>
      <c r="G480" t="s">
        <v>264</v>
      </c>
      <c r="H480">
        <v>2.27</v>
      </c>
      <c r="I480" s="67">
        <v>4.1900000000000004</v>
      </c>
      <c r="K480" s="78">
        <f>(1+H480-H479)^(1/D480)-1</f>
        <v>0.38730010917983426</v>
      </c>
      <c r="L480">
        <f t="shared" si="173"/>
        <v>38.730010917983428</v>
      </c>
      <c r="M480">
        <f t="shared" si="174"/>
        <v>0.54176610978520279</v>
      </c>
      <c r="Q480" s="70">
        <f t="shared" si="175"/>
        <v>38.730010917983428</v>
      </c>
      <c r="R480" s="70">
        <f t="shared" si="176"/>
        <v>9.2434393599005791</v>
      </c>
      <c r="S480" s="70">
        <f t="shared" si="177"/>
        <v>4.1900000000000004</v>
      </c>
    </row>
    <row r="481" spans="1:19" x14ac:dyDescent="0.25">
      <c r="C481" s="67" t="s">
        <v>374</v>
      </c>
      <c r="D481">
        <v>7</v>
      </c>
      <c r="E481">
        <v>7</v>
      </c>
      <c r="F481" t="s">
        <v>379</v>
      </c>
      <c r="G481" t="s">
        <v>265</v>
      </c>
      <c r="H481">
        <v>0.61</v>
      </c>
      <c r="I481">
        <v>1.96</v>
      </c>
      <c r="K481" s="78">
        <f>(1+H481)^(1/D481)-1</f>
        <v>7.0401117231130961E-2</v>
      </c>
      <c r="L481">
        <f t="shared" si="173"/>
        <v>7.0401117231130961</v>
      </c>
      <c r="M481">
        <f t="shared" si="174"/>
        <v>0.31122448979591838</v>
      </c>
      <c r="Q481" s="70">
        <f t="shared" si="175"/>
        <v>7.0401117231130961</v>
      </c>
      <c r="R481" s="70">
        <f t="shared" si="176"/>
        <v>3.5918937362821919</v>
      </c>
      <c r="S481" s="70">
        <f t="shared" si="177"/>
        <v>1.96</v>
      </c>
    </row>
    <row r="482" spans="1:19" x14ac:dyDescent="0.25">
      <c r="C482" s="67" t="s">
        <v>375</v>
      </c>
      <c r="D482">
        <v>4</v>
      </c>
      <c r="E482">
        <v>11</v>
      </c>
      <c r="F482" t="s">
        <v>379</v>
      </c>
      <c r="G482" t="s">
        <v>265</v>
      </c>
      <c r="H482">
        <v>1.02</v>
      </c>
      <c r="I482">
        <v>3.73</v>
      </c>
      <c r="K482" s="78">
        <f>(1+H482-H481)^(1/D482)-1</f>
        <v>8.9694548350037318E-2</v>
      </c>
      <c r="L482">
        <f t="shared" si="173"/>
        <v>8.9694548350037309</v>
      </c>
      <c r="M482">
        <f t="shared" si="174"/>
        <v>0.27345844504021449</v>
      </c>
      <c r="Q482" s="70">
        <f t="shared" si="175"/>
        <v>8.9694548350037309</v>
      </c>
      <c r="R482" s="70">
        <f t="shared" si="176"/>
        <v>2.4046795804299546</v>
      </c>
      <c r="S482" s="70">
        <f t="shared" si="177"/>
        <v>3.73</v>
      </c>
    </row>
    <row r="483" spans="1:19" x14ac:dyDescent="0.25">
      <c r="C483" s="67" t="s">
        <v>376</v>
      </c>
      <c r="D483">
        <v>3</v>
      </c>
      <c r="E483">
        <v>14</v>
      </c>
      <c r="F483" t="s">
        <v>379</v>
      </c>
      <c r="G483" t="s">
        <v>265</v>
      </c>
      <c r="H483">
        <v>1.85</v>
      </c>
      <c r="I483">
        <v>6.21</v>
      </c>
      <c r="K483" s="78">
        <f>(1+H483-H482)^(1/D483)-1</f>
        <v>0.2231612006930872</v>
      </c>
      <c r="L483">
        <f t="shared" si="173"/>
        <v>22.31612006930872</v>
      </c>
      <c r="M483">
        <f t="shared" si="174"/>
        <v>0.29790660225442833</v>
      </c>
      <c r="Q483" s="70">
        <f t="shared" si="175"/>
        <v>22.31612006930872</v>
      </c>
      <c r="R483" s="70">
        <f t="shared" si="176"/>
        <v>3.5935781109997937</v>
      </c>
      <c r="S483" s="70">
        <f t="shared" si="177"/>
        <v>6.21</v>
      </c>
    </row>
    <row r="484" spans="1:19" x14ac:dyDescent="0.25">
      <c r="C484" s="67" t="s">
        <v>374</v>
      </c>
      <c r="D484">
        <v>7</v>
      </c>
      <c r="E484">
        <v>7</v>
      </c>
      <c r="F484" t="s">
        <v>380</v>
      </c>
      <c r="G484" t="s">
        <v>265</v>
      </c>
      <c r="H484">
        <v>0.36</v>
      </c>
      <c r="I484">
        <v>2.66</v>
      </c>
      <c r="K484" s="78">
        <f>(1+H484)^(1/D484)-1</f>
        <v>4.4905432052525285E-2</v>
      </c>
      <c r="L484">
        <f t="shared" si="173"/>
        <v>4.4905432052525285</v>
      </c>
      <c r="M484">
        <f t="shared" si="174"/>
        <v>0.13533834586466165</v>
      </c>
      <c r="Q484" s="70">
        <f t="shared" si="175"/>
        <v>4.4905432052525285</v>
      </c>
      <c r="R484" s="70">
        <f t="shared" si="176"/>
        <v>1.6881741373129806</v>
      </c>
      <c r="S484" s="70">
        <f t="shared" si="177"/>
        <v>2.66</v>
      </c>
    </row>
    <row r="485" spans="1:19" x14ac:dyDescent="0.25">
      <c r="C485" s="67" t="s">
        <v>375</v>
      </c>
      <c r="D485">
        <v>4</v>
      </c>
      <c r="E485">
        <v>11</v>
      </c>
      <c r="F485" t="s">
        <v>380</v>
      </c>
      <c r="G485" t="s">
        <v>265</v>
      </c>
      <c r="H485">
        <v>0.84</v>
      </c>
      <c r="I485">
        <v>6.23</v>
      </c>
      <c r="K485" s="78">
        <f>(1+H485-H484)^(1/D485)-1</f>
        <v>0.10297439048222867</v>
      </c>
      <c r="L485">
        <f t="shared" si="173"/>
        <v>10.297439048222866</v>
      </c>
      <c r="M485">
        <f t="shared" si="174"/>
        <v>0.1348314606741573</v>
      </c>
      <c r="Q485" s="70">
        <f t="shared" si="175"/>
        <v>10.297439048222866</v>
      </c>
      <c r="R485" s="70">
        <f t="shared" si="176"/>
        <v>1.6528794619940395</v>
      </c>
      <c r="S485" s="70">
        <f t="shared" si="177"/>
        <v>6.23</v>
      </c>
    </row>
    <row r="486" spans="1:19" x14ac:dyDescent="0.25">
      <c r="C486" s="67" t="s">
        <v>376</v>
      </c>
      <c r="D486">
        <v>3</v>
      </c>
      <c r="E486">
        <v>14</v>
      </c>
      <c r="F486" t="s">
        <v>380</v>
      </c>
      <c r="G486" t="s">
        <v>265</v>
      </c>
      <c r="H486">
        <v>2.29</v>
      </c>
      <c r="I486">
        <v>6.01</v>
      </c>
      <c r="K486" s="78">
        <f>(1+H486-H485)^(1/D486)-1</f>
        <v>0.34809974988792525</v>
      </c>
      <c r="L486">
        <f t="shared" si="173"/>
        <v>34.809974988792526</v>
      </c>
      <c r="M486">
        <f t="shared" si="174"/>
        <v>0.38103161397670549</v>
      </c>
      <c r="Q486" s="70">
        <f>L486</f>
        <v>34.809974988792526</v>
      </c>
      <c r="R486" s="70">
        <f t="shared" si="176"/>
        <v>5.7920091495495054</v>
      </c>
      <c r="S486" s="70">
        <f t="shared" si="177"/>
        <v>6.01</v>
      </c>
    </row>
    <row r="487" spans="1:19" x14ac:dyDescent="0.25">
      <c r="C487" s="67" t="s">
        <v>374</v>
      </c>
      <c r="D487">
        <v>7</v>
      </c>
      <c r="E487">
        <v>7</v>
      </c>
      <c r="F487" t="s">
        <v>381</v>
      </c>
      <c r="G487" t="s">
        <v>265</v>
      </c>
      <c r="H487">
        <v>0.68</v>
      </c>
      <c r="I487">
        <v>4.5</v>
      </c>
      <c r="K487" s="78">
        <f>(1+H487)^(1/D487)-1</f>
        <v>7.6928921298799136E-2</v>
      </c>
      <c r="L487">
        <f t="shared" si="173"/>
        <v>7.6928921298799136</v>
      </c>
      <c r="M487">
        <f t="shared" si="174"/>
        <v>0.15111111111111111</v>
      </c>
      <c r="Q487" s="70">
        <f t="shared" si="175"/>
        <v>7.6928921298799136</v>
      </c>
      <c r="R487" s="70">
        <f t="shared" si="176"/>
        <v>1.7095315844177585</v>
      </c>
      <c r="S487" s="70">
        <f t="shared" si="177"/>
        <v>4.5</v>
      </c>
    </row>
    <row r="488" spans="1:19" x14ac:dyDescent="0.25">
      <c r="C488" s="67" t="s">
        <v>375</v>
      </c>
      <c r="D488">
        <v>4</v>
      </c>
      <c r="E488">
        <v>11</v>
      </c>
      <c r="F488" t="s">
        <v>381</v>
      </c>
      <c r="G488" t="s">
        <v>265</v>
      </c>
      <c r="H488">
        <v>0.83</v>
      </c>
      <c r="I488">
        <v>4.54</v>
      </c>
      <c r="K488" s="78">
        <f>(1+H488-H487)^(1/D488)-1</f>
        <v>3.5558076341622114E-2</v>
      </c>
      <c r="L488">
        <f t="shared" si="173"/>
        <v>3.5558076341622114</v>
      </c>
      <c r="M488">
        <f t="shared" si="174"/>
        <v>0.18281938325991187</v>
      </c>
      <c r="Q488" s="70">
        <f t="shared" si="175"/>
        <v>3.5558076341622114</v>
      </c>
      <c r="R488" s="70">
        <f t="shared" si="176"/>
        <v>0.78321754056436377</v>
      </c>
      <c r="S488" s="70">
        <f t="shared" si="177"/>
        <v>4.54</v>
      </c>
    </row>
    <row r="489" spans="1:19" x14ac:dyDescent="0.25">
      <c r="C489" s="67" t="s">
        <v>376</v>
      </c>
      <c r="D489">
        <v>3</v>
      </c>
      <c r="E489">
        <v>14</v>
      </c>
      <c r="F489" t="s">
        <v>381</v>
      </c>
      <c r="G489" t="s">
        <v>265</v>
      </c>
      <c r="H489">
        <v>2.06</v>
      </c>
      <c r="I489">
        <v>6.37</v>
      </c>
      <c r="K489" s="78">
        <f>(1+H489-H488)^(1/D489)-1</f>
        <v>0.30647655617245873</v>
      </c>
      <c r="L489">
        <f t="shared" si="173"/>
        <v>30.647655617245874</v>
      </c>
      <c r="M489">
        <f t="shared" si="174"/>
        <v>0.32339089481946626</v>
      </c>
      <c r="Q489" s="70">
        <f t="shared" si="175"/>
        <v>30.647655617245874</v>
      </c>
      <c r="R489" s="70">
        <f t="shared" si="176"/>
        <v>4.8112489195048465</v>
      </c>
      <c r="S489" s="70">
        <f t="shared" si="177"/>
        <v>6.37</v>
      </c>
    </row>
    <row r="492" spans="1:19" x14ac:dyDescent="0.25">
      <c r="A492" s="72" t="s">
        <v>382</v>
      </c>
      <c r="C492" t="s">
        <v>384</v>
      </c>
      <c r="D492" t="s">
        <v>385</v>
      </c>
      <c r="E492" t="s">
        <v>386</v>
      </c>
      <c r="F492" t="s">
        <v>387</v>
      </c>
      <c r="G492" t="s">
        <v>215</v>
      </c>
      <c r="H492" t="s">
        <v>142</v>
      </c>
      <c r="I492" t="s">
        <v>147</v>
      </c>
      <c r="K492" t="s">
        <v>148</v>
      </c>
      <c r="L492" t="s">
        <v>147</v>
      </c>
      <c r="M492" t="s">
        <v>215</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0">
        <f>H493*100</f>
        <v>7.9</v>
      </c>
      <c r="L493" s="70">
        <f>K493/M493</f>
        <v>0.63200000000000001</v>
      </c>
      <c r="M493" s="70">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0">
        <f t="shared" ref="K494:K498" si="180">H494*100</f>
        <v>7.5</v>
      </c>
      <c r="L494" s="70">
        <f t="shared" ref="L494:L498" si="181">K494/M494</f>
        <v>0.67164179104477617</v>
      </c>
      <c r="M494" s="70">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0">
        <f t="shared" si="180"/>
        <v>7.6</v>
      </c>
      <c r="L495" s="70">
        <f t="shared" si="181"/>
        <v>0.40335195530726259</v>
      </c>
      <c r="M495" s="70">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0">
        <f t="shared" si="180"/>
        <v>7.5</v>
      </c>
      <c r="L496" s="70">
        <f t="shared" si="181"/>
        <v>0.55555555555555558</v>
      </c>
      <c r="M496" s="70">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0">
        <f t="shared" si="180"/>
        <v>7.1999999999999993</v>
      </c>
      <c r="L497" s="70">
        <f t="shared" si="181"/>
        <v>0.75223880597014925</v>
      </c>
      <c r="M497" s="70">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0">
        <f t="shared" si="180"/>
        <v>6.7</v>
      </c>
      <c r="L498" s="70">
        <f t="shared" si="181"/>
        <v>0.75645161290322582</v>
      </c>
      <c r="M498" s="70">
        <f t="shared" si="182"/>
        <v>8.8571428571428577</v>
      </c>
    </row>
    <row r="502" spans="1:16" x14ac:dyDescent="0.25">
      <c r="A502" s="72" t="s">
        <v>399</v>
      </c>
    </row>
    <row r="504" spans="1:16" x14ac:dyDescent="0.25">
      <c r="C504" t="s">
        <v>202</v>
      </c>
      <c r="D504" t="s">
        <v>345</v>
      </c>
      <c r="E504" t="s">
        <v>142</v>
      </c>
      <c r="F504" t="s">
        <v>147</v>
      </c>
      <c r="H504" t="s">
        <v>148</v>
      </c>
      <c r="I504" t="s">
        <v>150</v>
      </c>
      <c r="J504" t="s">
        <v>215</v>
      </c>
      <c r="N504" t="s">
        <v>148</v>
      </c>
      <c r="O504" t="s">
        <v>147</v>
      </c>
      <c r="P504" t="s">
        <v>149</v>
      </c>
    </row>
    <row r="505" spans="1:16" x14ac:dyDescent="0.25">
      <c r="B505" s="78" t="s">
        <v>401</v>
      </c>
      <c r="C505">
        <v>12</v>
      </c>
      <c r="D505" s="67" t="s">
        <v>180</v>
      </c>
      <c r="E505" s="67">
        <v>0.20699999999999999</v>
      </c>
      <c r="F505" s="67">
        <v>1.7999999999999999E-2</v>
      </c>
      <c r="G505" s="67"/>
      <c r="H505" s="78">
        <f t="shared" ref="H505:H519" si="183">(1+E505)^(1/C505)-1</f>
        <v>1.5801709042215117E-2</v>
      </c>
      <c r="I505">
        <f t="shared" ref="I505:I507" si="184">H505*100</f>
        <v>1.5801709042215117</v>
      </c>
      <c r="J505">
        <f>E505/F505</f>
        <v>11.5</v>
      </c>
      <c r="N505" s="70">
        <f>I505</f>
        <v>1.5801709042215117</v>
      </c>
      <c r="O505" s="70">
        <f t="shared" ref="O505:O507" si="185">N505/P505</f>
        <v>0.1374061655844793</v>
      </c>
      <c r="P505" s="70">
        <f t="shared" ref="P505:P507" si="186">J505</f>
        <v>11.5</v>
      </c>
    </row>
    <row r="506" spans="1:16" x14ac:dyDescent="0.25">
      <c r="B506" s="78" t="s">
        <v>400</v>
      </c>
      <c r="C506">
        <v>14</v>
      </c>
      <c r="D506" s="67" t="s">
        <v>180</v>
      </c>
      <c r="E506">
        <v>9.4E-2</v>
      </c>
      <c r="F506">
        <v>1.6E-2</v>
      </c>
      <c r="H506" s="78">
        <f t="shared" si="183"/>
        <v>6.4378274412375536E-3</v>
      </c>
      <c r="I506">
        <f t="shared" si="184"/>
        <v>0.64378274412375536</v>
      </c>
      <c r="J506">
        <f>E506/F506</f>
        <v>5.875</v>
      </c>
      <c r="N506" s="70">
        <f>I506</f>
        <v>0.64378274412375536</v>
      </c>
      <c r="O506" s="70">
        <f t="shared" si="185"/>
        <v>0.10958004155297964</v>
      </c>
      <c r="P506" s="70">
        <f t="shared" si="186"/>
        <v>5.875</v>
      </c>
    </row>
    <row r="507" spans="1:16" x14ac:dyDescent="0.25">
      <c r="B507" s="78" t="s">
        <v>39</v>
      </c>
      <c r="C507">
        <v>16</v>
      </c>
      <c r="D507" s="67" t="s">
        <v>180</v>
      </c>
      <c r="E507">
        <v>0.29799999999999999</v>
      </c>
      <c r="F507">
        <v>1.6E-2</v>
      </c>
      <c r="H507" s="78">
        <f t="shared" si="183"/>
        <v>1.6435133671292901E-2</v>
      </c>
      <c r="I507">
        <f t="shared" si="184"/>
        <v>1.6435133671292901</v>
      </c>
      <c r="J507">
        <f t="shared" ref="J507:J509" si="187">E507/F507</f>
        <v>18.625</v>
      </c>
      <c r="N507" s="70">
        <f t="shared" ref="N507:N509" si="188">I507</f>
        <v>1.6435133671292901</v>
      </c>
      <c r="O507" s="70">
        <f t="shared" si="185"/>
        <v>8.8242328436471951E-2</v>
      </c>
      <c r="P507" s="70">
        <f t="shared" si="186"/>
        <v>18.625</v>
      </c>
    </row>
    <row r="508" spans="1:16" x14ac:dyDescent="0.25">
      <c r="B508" s="78" t="s">
        <v>401</v>
      </c>
      <c r="C508">
        <v>12</v>
      </c>
      <c r="D508" s="67" t="s">
        <v>402</v>
      </c>
      <c r="E508">
        <v>0.16600000000000001</v>
      </c>
      <c r="F508">
        <v>1.7999999999999999E-2</v>
      </c>
      <c r="H508" s="78">
        <f t="shared" si="183"/>
        <v>1.2880505525999508E-2</v>
      </c>
      <c r="I508">
        <f t="shared" ref="I508:I519" si="189">H508*100</f>
        <v>1.2880505525999508</v>
      </c>
      <c r="J508">
        <f t="shared" si="187"/>
        <v>9.2222222222222232</v>
      </c>
      <c r="N508" s="70">
        <f t="shared" si="188"/>
        <v>1.2880505525999508</v>
      </c>
      <c r="O508" s="70">
        <f t="shared" ref="O508:O519" si="190">N508/P508</f>
        <v>0.1396681322096332</v>
      </c>
      <c r="P508" s="70">
        <f t="shared" ref="P508:P519" si="191">J508</f>
        <v>9.2222222222222232</v>
      </c>
    </row>
    <row r="509" spans="1:16" x14ac:dyDescent="0.25">
      <c r="B509" s="78" t="s">
        <v>400</v>
      </c>
      <c r="C509">
        <v>14</v>
      </c>
      <c r="D509" s="67" t="s">
        <v>402</v>
      </c>
      <c r="E509">
        <v>7.6999999999999999E-2</v>
      </c>
      <c r="F509">
        <v>1.6E-2</v>
      </c>
      <c r="H509" s="78">
        <f t="shared" si="183"/>
        <v>5.3125904678845703E-3</v>
      </c>
      <c r="I509">
        <f t="shared" si="189"/>
        <v>0.53125904678845703</v>
      </c>
      <c r="J509">
        <f t="shared" si="187"/>
        <v>4.8125</v>
      </c>
      <c r="N509" s="70">
        <f t="shared" si="188"/>
        <v>0.53125904678845703</v>
      </c>
      <c r="O509" s="70">
        <f t="shared" si="190"/>
        <v>0.1103914902417573</v>
      </c>
      <c r="P509" s="70">
        <f t="shared" si="191"/>
        <v>4.8125</v>
      </c>
    </row>
    <row r="510" spans="1:16" x14ac:dyDescent="0.25">
      <c r="B510" s="78" t="s">
        <v>39</v>
      </c>
      <c r="C510">
        <v>16</v>
      </c>
      <c r="D510" s="67" t="s">
        <v>402</v>
      </c>
      <c r="E510">
        <v>0.249</v>
      </c>
      <c r="F510">
        <v>1.6E-2</v>
      </c>
      <c r="H510" s="78">
        <f t="shared" si="183"/>
        <v>1.3993456453471831E-2</v>
      </c>
      <c r="I510">
        <f t="shared" si="189"/>
        <v>1.3993456453471831</v>
      </c>
      <c r="J510">
        <f t="shared" ref="J510:J519" si="192">E510/F510</f>
        <v>15.5625</v>
      </c>
      <c r="N510" s="70">
        <f t="shared" ref="N510:N519" si="193">I510</f>
        <v>1.3993456453471831</v>
      </c>
      <c r="O510" s="70">
        <f t="shared" si="190"/>
        <v>8.9917792472108155E-2</v>
      </c>
      <c r="P510" s="70">
        <f t="shared" si="191"/>
        <v>15.5625</v>
      </c>
    </row>
    <row r="511" spans="1:16" x14ac:dyDescent="0.25">
      <c r="B511" s="78" t="s">
        <v>401</v>
      </c>
      <c r="C511">
        <v>12</v>
      </c>
      <c r="D511" s="67" t="s">
        <v>403</v>
      </c>
      <c r="E511">
        <v>0.315</v>
      </c>
      <c r="F511">
        <v>5.2999999999999999E-2</v>
      </c>
      <c r="H511" s="78">
        <f t="shared" si="183"/>
        <v>2.3082083868108949E-2</v>
      </c>
      <c r="I511">
        <f t="shared" si="189"/>
        <v>2.3082083868108949</v>
      </c>
      <c r="J511">
        <f t="shared" si="192"/>
        <v>5.9433962264150946</v>
      </c>
      <c r="N511" s="70">
        <f t="shared" si="193"/>
        <v>2.3082083868108949</v>
      </c>
      <c r="O511" s="70">
        <f t="shared" si="190"/>
        <v>0.38836522063802359</v>
      </c>
      <c r="P511" s="70">
        <f t="shared" si="191"/>
        <v>5.9433962264150946</v>
      </c>
    </row>
    <row r="512" spans="1:16" x14ac:dyDescent="0.25">
      <c r="B512" s="78" t="s">
        <v>400</v>
      </c>
      <c r="C512">
        <v>14</v>
      </c>
      <c r="D512" s="67" t="s">
        <v>403</v>
      </c>
      <c r="E512">
        <v>0.17</v>
      </c>
      <c r="F512">
        <v>3.5000000000000003E-2</v>
      </c>
      <c r="H512" s="78">
        <f t="shared" si="183"/>
        <v>1.1277672320530785E-2</v>
      </c>
      <c r="I512">
        <f t="shared" si="189"/>
        <v>1.1277672320530785</v>
      </c>
      <c r="J512">
        <f t="shared" si="192"/>
        <v>4.8571428571428568</v>
      </c>
      <c r="N512" s="70">
        <f t="shared" si="193"/>
        <v>1.1277672320530785</v>
      </c>
      <c r="O512" s="70">
        <f t="shared" si="190"/>
        <v>0.2321873713050456</v>
      </c>
      <c r="P512" s="70">
        <f t="shared" si="191"/>
        <v>4.8571428571428568</v>
      </c>
    </row>
    <row r="513" spans="1:16" x14ac:dyDescent="0.25">
      <c r="B513" s="78" t="s">
        <v>39</v>
      </c>
      <c r="C513">
        <v>16</v>
      </c>
      <c r="D513" s="67" t="s">
        <v>403</v>
      </c>
      <c r="E513">
        <v>0.39300000000000002</v>
      </c>
      <c r="F513">
        <v>2.9000000000000001E-2</v>
      </c>
      <c r="H513" s="78">
        <f t="shared" si="183"/>
        <v>2.0932301513423734E-2</v>
      </c>
      <c r="I513">
        <f t="shared" si="189"/>
        <v>2.0932301513423734</v>
      </c>
      <c r="J513">
        <f t="shared" si="192"/>
        <v>13.551724137931034</v>
      </c>
      <c r="N513" s="70">
        <f t="shared" si="193"/>
        <v>2.0932301513423734</v>
      </c>
      <c r="O513" s="70">
        <f t="shared" si="190"/>
        <v>0.15446227579880109</v>
      </c>
      <c r="P513" s="70">
        <f t="shared" si="191"/>
        <v>13.551724137931034</v>
      </c>
    </row>
    <row r="514" spans="1:16" x14ac:dyDescent="0.25">
      <c r="B514" s="78" t="s">
        <v>401</v>
      </c>
      <c r="C514">
        <v>12</v>
      </c>
      <c r="D514" s="67" t="s">
        <v>404</v>
      </c>
      <c r="E514">
        <v>0.28899999999999998</v>
      </c>
      <c r="F514">
        <v>0.01</v>
      </c>
      <c r="H514" s="78">
        <f t="shared" si="183"/>
        <v>2.1380925633558867E-2</v>
      </c>
      <c r="I514">
        <f t="shared" si="189"/>
        <v>2.1380925633558867</v>
      </c>
      <c r="J514">
        <f t="shared" si="192"/>
        <v>28.9</v>
      </c>
      <c r="N514" s="70">
        <f t="shared" si="193"/>
        <v>2.1380925633558867</v>
      </c>
      <c r="O514" s="70">
        <f t="shared" si="190"/>
        <v>7.3982441638612007E-2</v>
      </c>
      <c r="P514" s="70">
        <f t="shared" si="191"/>
        <v>28.9</v>
      </c>
    </row>
    <row r="515" spans="1:16" x14ac:dyDescent="0.25">
      <c r="B515" s="78" t="s">
        <v>400</v>
      </c>
      <c r="C515">
        <v>14</v>
      </c>
      <c r="D515" s="67" t="s">
        <v>404</v>
      </c>
      <c r="E515">
        <v>0.16600000000000001</v>
      </c>
      <c r="F515">
        <v>6.8000000000000005E-2</v>
      </c>
      <c r="H515" s="78">
        <f t="shared" si="183"/>
        <v>1.1030325211434988E-2</v>
      </c>
      <c r="I515">
        <f t="shared" si="189"/>
        <v>1.1030325211434988</v>
      </c>
      <c r="J515">
        <f t="shared" si="192"/>
        <v>2.4411764705882351</v>
      </c>
      <c r="N515" s="70">
        <f t="shared" si="193"/>
        <v>1.1030325211434988</v>
      </c>
      <c r="O515" s="70">
        <f t="shared" si="190"/>
        <v>0.45184464721540918</v>
      </c>
      <c r="P515" s="70">
        <f t="shared" si="191"/>
        <v>2.4411764705882351</v>
      </c>
    </row>
    <row r="516" spans="1:16" x14ac:dyDescent="0.25">
      <c r="B516" s="78" t="s">
        <v>39</v>
      </c>
      <c r="C516">
        <v>16</v>
      </c>
      <c r="D516" s="67" t="s">
        <v>404</v>
      </c>
      <c r="E516">
        <v>0.373</v>
      </c>
      <c r="F516">
        <v>6.3E-2</v>
      </c>
      <c r="H516" s="78">
        <f t="shared" si="183"/>
        <v>2.0009950789031672E-2</v>
      </c>
      <c r="I516">
        <f t="shared" si="189"/>
        <v>2.0009950789031672</v>
      </c>
      <c r="J516">
        <f t="shared" si="192"/>
        <v>5.9206349206349209</v>
      </c>
      <c r="N516" s="70">
        <f t="shared" si="193"/>
        <v>2.0009950789031672</v>
      </c>
      <c r="O516" s="70">
        <f t="shared" si="190"/>
        <v>0.33796967820616497</v>
      </c>
      <c r="P516" s="70">
        <f t="shared" si="191"/>
        <v>5.9206349206349209</v>
      </c>
    </row>
    <row r="517" spans="1:16" x14ac:dyDescent="0.25">
      <c r="B517" s="78" t="s">
        <v>401</v>
      </c>
      <c r="C517">
        <v>12</v>
      </c>
      <c r="D517" s="67" t="s">
        <v>405</v>
      </c>
      <c r="E517">
        <v>0.221</v>
      </c>
      <c r="F517">
        <v>0.01</v>
      </c>
      <c r="H517" s="78">
        <f t="shared" si="183"/>
        <v>1.677838513019414E-2</v>
      </c>
      <c r="I517">
        <f t="shared" si="189"/>
        <v>1.677838513019414</v>
      </c>
      <c r="J517">
        <f t="shared" si="192"/>
        <v>22.1</v>
      </c>
      <c r="N517" s="70">
        <f t="shared" si="193"/>
        <v>1.677838513019414</v>
      </c>
      <c r="O517" s="70">
        <f t="shared" si="190"/>
        <v>7.5920294706760816E-2</v>
      </c>
      <c r="P517" s="70">
        <f t="shared" si="191"/>
        <v>22.1</v>
      </c>
    </row>
    <row r="518" spans="1:16" x14ac:dyDescent="0.25">
      <c r="B518" s="78" t="s">
        <v>400</v>
      </c>
      <c r="C518">
        <v>14</v>
      </c>
      <c r="D518" s="67" t="s">
        <v>405</v>
      </c>
      <c r="E518">
        <v>0.155</v>
      </c>
      <c r="F518">
        <v>0.13700000000000001</v>
      </c>
      <c r="H518" s="78">
        <f t="shared" si="183"/>
        <v>1.0346035631853434E-2</v>
      </c>
      <c r="I518">
        <f t="shared" si="189"/>
        <v>1.0346035631853434</v>
      </c>
      <c r="J518">
        <f t="shared" si="192"/>
        <v>1.1313868613138685</v>
      </c>
      <c r="N518" s="70">
        <f t="shared" si="193"/>
        <v>1.0346035631853434</v>
      </c>
      <c r="O518" s="70">
        <f t="shared" si="190"/>
        <v>0.91445605262188434</v>
      </c>
      <c r="P518" s="70">
        <f t="shared" si="191"/>
        <v>1.1313868613138685</v>
      </c>
    </row>
    <row r="519" spans="1:16" x14ac:dyDescent="0.25">
      <c r="B519" s="78" t="s">
        <v>39</v>
      </c>
      <c r="C519">
        <v>16</v>
      </c>
      <c r="D519" s="67" t="s">
        <v>405</v>
      </c>
      <c r="E519">
        <v>0.33100000000000002</v>
      </c>
      <c r="F519">
        <v>0.153</v>
      </c>
      <c r="H519" s="78">
        <f t="shared" si="183"/>
        <v>1.8031294396511077E-2</v>
      </c>
      <c r="I519">
        <f t="shared" si="189"/>
        <v>1.8031294396511077</v>
      </c>
      <c r="J519">
        <f t="shared" si="192"/>
        <v>2.1633986928104578</v>
      </c>
      <c r="N519" s="70">
        <f t="shared" si="193"/>
        <v>1.8031294396511077</v>
      </c>
      <c r="O519" s="70">
        <f t="shared" si="190"/>
        <v>0.83347070775413734</v>
      </c>
      <c r="P519" s="70">
        <f t="shared" si="191"/>
        <v>2.1633986928104578</v>
      </c>
    </row>
    <row r="522" spans="1:16" x14ac:dyDescent="0.25">
      <c r="A522" s="72" t="s">
        <v>407</v>
      </c>
      <c r="C522" t="s">
        <v>408</v>
      </c>
    </row>
    <row r="524" spans="1:16" x14ac:dyDescent="0.25">
      <c r="A524" t="s">
        <v>410</v>
      </c>
      <c r="B524" t="s">
        <v>202</v>
      </c>
      <c r="C524" t="s">
        <v>334</v>
      </c>
    </row>
    <row r="525" spans="1:16" x14ac:dyDescent="0.25">
      <c r="A525" t="s">
        <v>409</v>
      </c>
      <c r="B525">
        <v>4</v>
      </c>
      <c r="C525">
        <v>4</v>
      </c>
    </row>
    <row r="526" spans="1:16" x14ac:dyDescent="0.25">
      <c r="A526" t="s">
        <v>411</v>
      </c>
      <c r="B526">
        <v>6</v>
      </c>
      <c r="C526">
        <v>10</v>
      </c>
    </row>
    <row r="527" spans="1:16" x14ac:dyDescent="0.25">
      <c r="A527" t="s">
        <v>412</v>
      </c>
      <c r="B527">
        <v>2</v>
      </c>
      <c r="C527">
        <v>12</v>
      </c>
    </row>
    <row r="528" spans="1:16" x14ac:dyDescent="0.25">
      <c r="A528" t="s">
        <v>413</v>
      </c>
      <c r="B528">
        <v>2</v>
      </c>
      <c r="C528">
        <v>14</v>
      </c>
    </row>
    <row r="529" spans="1:17" x14ac:dyDescent="0.25">
      <c r="A529" t="s">
        <v>251</v>
      </c>
      <c r="B529">
        <v>4</v>
      </c>
      <c r="C529">
        <v>16</v>
      </c>
    </row>
    <row r="530" spans="1:17" x14ac:dyDescent="0.25">
      <c r="A530" t="s">
        <v>414</v>
      </c>
      <c r="B530">
        <v>2</v>
      </c>
      <c r="C530">
        <v>18</v>
      </c>
    </row>
    <row r="531" spans="1:17" x14ac:dyDescent="0.25">
      <c r="A531" t="s">
        <v>415</v>
      </c>
      <c r="B531">
        <v>2</v>
      </c>
      <c r="C531">
        <v>18</v>
      </c>
    </row>
    <row r="532" spans="1:17" x14ac:dyDescent="0.25">
      <c r="A532" t="s">
        <v>416</v>
      </c>
      <c r="B532">
        <v>4</v>
      </c>
      <c r="C532">
        <v>22</v>
      </c>
    </row>
    <row r="535" spans="1:17" x14ac:dyDescent="0.25">
      <c r="D535" t="s">
        <v>423</v>
      </c>
    </row>
    <row r="537" spans="1:17" x14ac:dyDescent="0.25">
      <c r="B537" t="s">
        <v>422</v>
      </c>
      <c r="C537" t="s">
        <v>202</v>
      </c>
      <c r="D537" t="s">
        <v>334</v>
      </c>
      <c r="E537" t="s">
        <v>345</v>
      </c>
      <c r="F537" t="s">
        <v>142</v>
      </c>
      <c r="G537" t="s">
        <v>147</v>
      </c>
      <c r="I537" t="s">
        <v>148</v>
      </c>
      <c r="J537" t="s">
        <v>150</v>
      </c>
      <c r="K537" t="s">
        <v>215</v>
      </c>
      <c r="O537" t="s">
        <v>148</v>
      </c>
      <c r="P537" t="s">
        <v>147</v>
      </c>
      <c r="Q537" t="s">
        <v>149</v>
      </c>
    </row>
    <row r="538" spans="1:17" x14ac:dyDescent="0.25">
      <c r="B538" t="s">
        <v>167</v>
      </c>
      <c r="C538">
        <v>2</v>
      </c>
      <c r="D538">
        <v>2</v>
      </c>
      <c r="E538" t="s">
        <v>180</v>
      </c>
      <c r="F538">
        <v>6.7699999999999996E-2</v>
      </c>
      <c r="G538">
        <v>1.2E-2</v>
      </c>
      <c r="I538" s="78">
        <f t="shared" ref="I538:I549" si="194">(1+F538)^(1/D538)-1</f>
        <v>3.329569823937617E-2</v>
      </c>
      <c r="J538">
        <f t="shared" ref="J538:J540" si="195">I538*100</f>
        <v>3.329569823937617</v>
      </c>
      <c r="K538">
        <f>F538/G538</f>
        <v>5.6416666666666666</v>
      </c>
      <c r="O538" s="70">
        <f>J538</f>
        <v>3.329569823937617</v>
      </c>
      <c r="P538" s="70">
        <f t="shared" ref="P538:P540" si="196">O538/Q538</f>
        <v>0.59017485800962188</v>
      </c>
      <c r="Q538" s="70">
        <f t="shared" ref="Q538:Q540" si="197">K538</f>
        <v>5.6416666666666666</v>
      </c>
    </row>
    <row r="539" spans="1:17" x14ac:dyDescent="0.25">
      <c r="B539" t="s">
        <v>417</v>
      </c>
      <c r="C539">
        <v>2</v>
      </c>
      <c r="D539">
        <v>4</v>
      </c>
      <c r="E539" t="s">
        <v>180</v>
      </c>
      <c r="F539">
        <v>5.9400000000000001E-2</v>
      </c>
      <c r="G539">
        <v>1.7000000000000001E-2</v>
      </c>
      <c r="I539" s="78">
        <f t="shared" si="194"/>
        <v>1.4530229758820346E-2</v>
      </c>
      <c r="J539">
        <f t="shared" si="195"/>
        <v>1.4530229758820346</v>
      </c>
      <c r="K539">
        <f>F539/G539</f>
        <v>3.4941176470588236</v>
      </c>
      <c r="O539" s="70">
        <f>J539</f>
        <v>1.4530229758820346</v>
      </c>
      <c r="P539" s="70">
        <f t="shared" si="196"/>
        <v>0.41584832643088532</v>
      </c>
      <c r="Q539" s="70">
        <f t="shared" si="197"/>
        <v>3.4941176470588236</v>
      </c>
    </row>
    <row r="540" spans="1:17" x14ac:dyDescent="0.25">
      <c r="B540" t="s">
        <v>418</v>
      </c>
      <c r="C540">
        <v>2</v>
      </c>
      <c r="D540">
        <v>6</v>
      </c>
      <c r="E540" t="s">
        <v>180</v>
      </c>
      <c r="F540">
        <v>0.22059999999999999</v>
      </c>
      <c r="G540">
        <v>1.4999999999999999E-2</v>
      </c>
      <c r="I540" s="78">
        <f t="shared" si="194"/>
        <v>3.3781829134533981E-2</v>
      </c>
      <c r="J540">
        <f t="shared" si="195"/>
        <v>3.3781829134533981</v>
      </c>
      <c r="K540">
        <f t="shared" ref="K540" si="198">F540/G540</f>
        <v>14.706666666666667</v>
      </c>
      <c r="O540" s="70">
        <f t="shared" ref="O540" si="199">J540</f>
        <v>3.3781829134533981</v>
      </c>
      <c r="P540" s="70">
        <f t="shared" si="196"/>
        <v>0.22970418722484573</v>
      </c>
      <c r="Q540" s="70">
        <f t="shared" si="197"/>
        <v>14.706666666666667</v>
      </c>
    </row>
    <row r="541" spans="1:17" x14ac:dyDescent="0.25">
      <c r="B541" t="s">
        <v>419</v>
      </c>
      <c r="C541">
        <v>4</v>
      </c>
      <c r="D541">
        <v>8</v>
      </c>
      <c r="E541" t="s">
        <v>180</v>
      </c>
      <c r="F541">
        <v>0.35560000000000003</v>
      </c>
      <c r="G541">
        <v>8.7999999999999995E-2</v>
      </c>
      <c r="I541" s="78">
        <f t="shared" si="194"/>
        <v>3.8762935536986509E-2</v>
      </c>
      <c r="J541">
        <f t="shared" ref="J541:J543" si="200">I541*100</f>
        <v>3.8762935536986509</v>
      </c>
      <c r="K541">
        <f>F541/G541</f>
        <v>4.0409090909090919</v>
      </c>
      <c r="O541" s="70">
        <f>J541</f>
        <v>3.8762935536986509</v>
      </c>
      <c r="P541" s="70">
        <f t="shared" ref="P541:P543" si="201">O541/Q541</f>
        <v>0.95926274669707878</v>
      </c>
      <c r="Q541" s="70">
        <f t="shared" ref="Q541:Q543" si="202">K541</f>
        <v>4.0409090909090919</v>
      </c>
    </row>
    <row r="542" spans="1:17" x14ac:dyDescent="0.25">
      <c r="B542" t="s">
        <v>420</v>
      </c>
      <c r="C542">
        <v>2</v>
      </c>
      <c r="D542">
        <v>8</v>
      </c>
      <c r="E542" t="s">
        <v>180</v>
      </c>
      <c r="F542">
        <v>0.52170000000000005</v>
      </c>
      <c r="G542">
        <v>3.7999999999999999E-2</v>
      </c>
      <c r="I542" s="78">
        <f t="shared" si="194"/>
        <v>5.3879920666931591E-2</v>
      </c>
      <c r="J542">
        <f t="shared" si="200"/>
        <v>5.3879920666931591</v>
      </c>
      <c r="K542">
        <f>F542/G542</f>
        <v>13.728947368421055</v>
      </c>
      <c r="O542" s="70">
        <f>J542</f>
        <v>5.3879920666931591</v>
      </c>
      <c r="P542" s="70">
        <f t="shared" si="201"/>
        <v>0.39245485630504123</v>
      </c>
      <c r="Q542" s="70">
        <f t="shared" si="202"/>
        <v>13.728947368421055</v>
      </c>
    </row>
    <row r="543" spans="1:17" x14ac:dyDescent="0.25">
      <c r="B543" t="s">
        <v>421</v>
      </c>
      <c r="C543">
        <v>2</v>
      </c>
      <c r="D543">
        <v>12</v>
      </c>
      <c r="E543" t="s">
        <v>180</v>
      </c>
      <c r="F543">
        <v>1.0491999999999999</v>
      </c>
      <c r="G543">
        <v>7.8E-2</v>
      </c>
      <c r="I543" s="78">
        <f t="shared" si="194"/>
        <v>6.1610883636721514E-2</v>
      </c>
      <c r="J543">
        <f t="shared" si="200"/>
        <v>6.1610883636721514</v>
      </c>
      <c r="K543">
        <f t="shared" ref="K543" si="203">F543/G543</f>
        <v>13.45128205128205</v>
      </c>
      <c r="O543" s="70">
        <f t="shared" ref="O543" si="204">J543</f>
        <v>6.1610883636721514</v>
      </c>
      <c r="P543" s="70">
        <f t="shared" si="201"/>
        <v>0.45802982497753325</v>
      </c>
      <c r="Q543" s="70">
        <f t="shared" si="202"/>
        <v>13.45128205128205</v>
      </c>
    </row>
    <row r="544" spans="1:17" x14ac:dyDescent="0.25">
      <c r="B544" t="s">
        <v>167</v>
      </c>
      <c r="C544">
        <v>2</v>
      </c>
      <c r="D544">
        <v>2</v>
      </c>
      <c r="E544" t="s">
        <v>180</v>
      </c>
      <c r="F544">
        <v>3.3399999999999999E-2</v>
      </c>
      <c r="G544">
        <v>5.8000000000000003E-2</v>
      </c>
      <c r="I544" s="78">
        <f t="shared" si="194"/>
        <v>1.6562836228041666E-2</v>
      </c>
      <c r="J544">
        <f t="shared" ref="J544:J549" si="205">I544*100</f>
        <v>1.6562836228041666</v>
      </c>
      <c r="K544">
        <f>F544/G544</f>
        <v>0.57586206896551717</v>
      </c>
      <c r="O544" s="70">
        <f t="shared" ref="O544:O549" si="206">J544</f>
        <v>1.6562836228041666</v>
      </c>
      <c r="P544" s="70">
        <f t="shared" ref="P544:P549" si="207">O544/Q544</f>
        <v>2.8761811413964575</v>
      </c>
      <c r="Q544" s="70">
        <f t="shared" ref="Q544:Q549" si="208">K544</f>
        <v>0.57586206896551717</v>
      </c>
    </row>
    <row r="545" spans="1:17" x14ac:dyDescent="0.25">
      <c r="B545" t="s">
        <v>417</v>
      </c>
      <c r="C545">
        <v>2</v>
      </c>
      <c r="D545">
        <v>4</v>
      </c>
      <c r="E545" t="s">
        <v>180</v>
      </c>
      <c r="F545">
        <v>0.38540000000000002</v>
      </c>
      <c r="G545">
        <v>6.0999999999999999E-2</v>
      </c>
      <c r="I545" s="78">
        <f t="shared" si="194"/>
        <v>8.4910208745827109E-2</v>
      </c>
      <c r="J545">
        <f t="shared" si="205"/>
        <v>8.4910208745827109</v>
      </c>
      <c r="K545">
        <f>F545/G545</f>
        <v>6.3180327868852464</v>
      </c>
      <c r="O545" s="70">
        <f t="shared" si="206"/>
        <v>8.4910208745827109</v>
      </c>
      <c r="P545" s="70">
        <f t="shared" si="207"/>
        <v>1.3439342847678915</v>
      </c>
      <c r="Q545" s="70">
        <f t="shared" si="208"/>
        <v>6.3180327868852464</v>
      </c>
    </row>
    <row r="546" spans="1:17" x14ac:dyDescent="0.25">
      <c r="B546" t="s">
        <v>418</v>
      </c>
      <c r="C546">
        <v>2</v>
      </c>
      <c r="D546">
        <v>6</v>
      </c>
      <c r="E546" t="s">
        <v>180</v>
      </c>
      <c r="F546">
        <v>0.50729999999999997</v>
      </c>
      <c r="G546">
        <v>5.7000000000000002E-2</v>
      </c>
      <c r="I546" s="78">
        <f t="shared" si="194"/>
        <v>7.0779257885790647E-2</v>
      </c>
      <c r="J546">
        <f t="shared" si="205"/>
        <v>7.0779257885790647</v>
      </c>
      <c r="K546">
        <f>F546/G546</f>
        <v>8.8999999999999986</v>
      </c>
      <c r="O546" s="70">
        <f t="shared" si="206"/>
        <v>7.0779257885790647</v>
      </c>
      <c r="P546" s="70">
        <f t="shared" si="207"/>
        <v>0.79527256051450179</v>
      </c>
      <c r="Q546" s="70">
        <f t="shared" si="208"/>
        <v>8.8999999999999986</v>
      </c>
    </row>
    <row r="547" spans="1:17" x14ac:dyDescent="0.25">
      <c r="B547" t="s">
        <v>419</v>
      </c>
      <c r="C547">
        <v>4</v>
      </c>
      <c r="D547">
        <v>8</v>
      </c>
      <c r="E547" t="s">
        <v>180</v>
      </c>
      <c r="F547">
        <v>0.74619999999999997</v>
      </c>
      <c r="G547">
        <v>0.109</v>
      </c>
      <c r="I547" s="78">
        <f t="shared" si="194"/>
        <v>7.2165301368908308E-2</v>
      </c>
      <c r="J547">
        <f t="shared" si="205"/>
        <v>7.2165301368908308</v>
      </c>
      <c r="K547">
        <f>F547/G547</f>
        <v>6.8458715596330277</v>
      </c>
      <c r="O547" s="70">
        <f t="shared" si="206"/>
        <v>7.2165301368908308</v>
      </c>
      <c r="P547" s="70">
        <f t="shared" si="207"/>
        <v>1.0541433729845893</v>
      </c>
      <c r="Q547" s="70">
        <f t="shared" si="208"/>
        <v>6.8458715596330277</v>
      </c>
    </row>
    <row r="548" spans="1:17" x14ac:dyDescent="0.25">
      <c r="B548" t="s">
        <v>420</v>
      </c>
      <c r="C548">
        <v>2</v>
      </c>
      <c r="D548">
        <v>8</v>
      </c>
      <c r="E548" t="s">
        <v>180</v>
      </c>
      <c r="F548">
        <v>0.8579</v>
      </c>
      <c r="G548">
        <v>6.8400000000000002E-2</v>
      </c>
      <c r="I548" s="78">
        <f t="shared" si="194"/>
        <v>8.0507515161814869E-2</v>
      </c>
      <c r="J548">
        <f t="shared" si="205"/>
        <v>8.0507515161814869</v>
      </c>
      <c r="K548">
        <f>F548/F549</f>
        <v>0.79010867563087117</v>
      </c>
      <c r="O548" s="70">
        <f t="shared" si="206"/>
        <v>8.0507515161814869</v>
      </c>
      <c r="P548" s="70">
        <f t="shared" si="207"/>
        <v>10.189423005326796</v>
      </c>
      <c r="Q548" s="70">
        <f t="shared" si="208"/>
        <v>0.79010867563087117</v>
      </c>
    </row>
    <row r="549" spans="1:17" x14ac:dyDescent="0.25">
      <c r="B549" t="s">
        <v>421</v>
      </c>
      <c r="C549">
        <v>2</v>
      </c>
      <c r="D549">
        <v>12</v>
      </c>
      <c r="E549" t="s">
        <v>180</v>
      </c>
      <c r="F549">
        <v>1.0858000000000001</v>
      </c>
      <c r="G549">
        <v>0.13500000000000001</v>
      </c>
      <c r="I549" s="78">
        <f t="shared" si="194"/>
        <v>6.3178181029901692E-2</v>
      </c>
      <c r="J549">
        <f t="shared" si="205"/>
        <v>6.3178181029901692</v>
      </c>
      <c r="K549">
        <f>F549/G549</f>
        <v>8.0429629629629638</v>
      </c>
      <c r="O549" s="70">
        <f t="shared" si="206"/>
        <v>6.3178181029901692</v>
      </c>
      <c r="P549" s="70">
        <f t="shared" si="207"/>
        <v>0.78550878974366622</v>
      </c>
      <c r="Q549" s="70">
        <f t="shared" si="208"/>
        <v>8.0429629629629638</v>
      </c>
    </row>
    <row r="552" spans="1:17" x14ac:dyDescent="0.25">
      <c r="A552" s="72" t="s">
        <v>3805</v>
      </c>
    </row>
    <row r="553" spans="1:17" x14ac:dyDescent="0.25">
      <c r="C553" t="s">
        <v>3806</v>
      </c>
    </row>
    <row r="554" spans="1:17" x14ac:dyDescent="0.25">
      <c r="C554" t="s">
        <v>3807</v>
      </c>
    </row>
    <row r="556" spans="1:17" x14ac:dyDescent="0.25">
      <c r="B556" t="s">
        <v>3809</v>
      </c>
      <c r="C556" t="s">
        <v>334</v>
      </c>
      <c r="D556" t="s">
        <v>345</v>
      </c>
      <c r="E556" t="s">
        <v>142</v>
      </c>
      <c r="F556" t="s">
        <v>147</v>
      </c>
      <c r="H556" t="s">
        <v>148</v>
      </c>
      <c r="I556" t="s">
        <v>150</v>
      </c>
      <c r="J556" t="s">
        <v>215</v>
      </c>
      <c r="N556" t="s">
        <v>148</v>
      </c>
      <c r="O556" t="s">
        <v>147</v>
      </c>
      <c r="P556" t="s">
        <v>149</v>
      </c>
    </row>
    <row r="557" spans="1:17" x14ac:dyDescent="0.25">
      <c r="B557" t="s">
        <v>3810</v>
      </c>
      <c r="C557">
        <v>6</v>
      </c>
      <c r="D557" t="s">
        <v>180</v>
      </c>
      <c r="E557">
        <v>8.7999999999999995E-2</v>
      </c>
      <c r="F557">
        <v>2E-3</v>
      </c>
      <c r="H557" s="78">
        <f t="shared" ref="H557:H568" si="209">(1+E557)^(1/C557)-1</f>
        <v>1.4156120261221927E-2</v>
      </c>
      <c r="I557">
        <f t="shared" ref="I557:I558" si="210">H557*100</f>
        <v>1.4156120261221927</v>
      </c>
      <c r="J557">
        <f>E557/F557</f>
        <v>44</v>
      </c>
      <c r="N557" s="70">
        <f>I557</f>
        <v>1.4156120261221927</v>
      </c>
      <c r="O557" s="70">
        <f t="shared" ref="O557:O558" si="211">N557/P557</f>
        <v>3.2173000593686198E-2</v>
      </c>
      <c r="P557" s="70">
        <f t="shared" ref="P557:P558" si="212">J557</f>
        <v>44</v>
      </c>
    </row>
    <row r="558" spans="1:17" x14ac:dyDescent="0.25">
      <c r="B558" t="s">
        <v>3810</v>
      </c>
      <c r="C558">
        <v>6</v>
      </c>
      <c r="D558" t="s">
        <v>3808</v>
      </c>
      <c r="E558">
        <v>0.126</v>
      </c>
      <c r="F558">
        <v>1.2E-2</v>
      </c>
      <c r="H558" s="78">
        <f t="shared" si="209"/>
        <v>1.9975480504584864E-2</v>
      </c>
      <c r="I558">
        <f t="shared" si="210"/>
        <v>1.9975480504584864</v>
      </c>
      <c r="J558">
        <f>E558/F558</f>
        <v>10.5</v>
      </c>
      <c r="N558" s="70">
        <f>I558</f>
        <v>1.9975480504584864</v>
      </c>
      <c r="O558" s="70">
        <f t="shared" si="211"/>
        <v>0.19024267147223681</v>
      </c>
      <c r="P558" s="70">
        <f t="shared" si="212"/>
        <v>10.5</v>
      </c>
    </row>
    <row r="559" spans="1:17" x14ac:dyDescent="0.25">
      <c r="B559" t="s">
        <v>3810</v>
      </c>
      <c r="C559">
        <v>6</v>
      </c>
      <c r="D559" t="s">
        <v>180</v>
      </c>
      <c r="E559">
        <v>7.0999999999999994E-2</v>
      </c>
      <c r="F559">
        <v>2E-3</v>
      </c>
      <c r="H559" s="78">
        <f t="shared" si="209"/>
        <v>1.1497728462103396E-2</v>
      </c>
      <c r="I559">
        <f t="shared" ref="I559:I568" si="213">H559*100</f>
        <v>1.1497728462103396</v>
      </c>
      <c r="J559">
        <f t="shared" ref="J559:J568" si="214">E559/F559</f>
        <v>35.499999999999993</v>
      </c>
      <c r="N559" s="70">
        <f t="shared" ref="N559:N568" si="215">I559</f>
        <v>1.1497728462103396</v>
      </c>
      <c r="O559" s="70">
        <f t="shared" ref="O559:O568" si="216">N559/P559</f>
        <v>3.2387967498882814E-2</v>
      </c>
      <c r="P559" s="70">
        <f t="shared" ref="P559:P568" si="217">J559</f>
        <v>35.499999999999993</v>
      </c>
      <c r="Q559" s="78"/>
    </row>
    <row r="560" spans="1:17" x14ac:dyDescent="0.25">
      <c r="B560" t="s">
        <v>3810</v>
      </c>
      <c r="C560">
        <v>6</v>
      </c>
      <c r="D560" t="s">
        <v>3808</v>
      </c>
      <c r="E560">
        <v>8.9999999999999993E-3</v>
      </c>
      <c r="F560">
        <v>1.6E-2</v>
      </c>
      <c r="H560" s="78">
        <f t="shared" si="209"/>
        <v>1.494405741624405E-3</v>
      </c>
      <c r="I560">
        <f t="shared" si="213"/>
        <v>0.1494405741624405</v>
      </c>
      <c r="J560">
        <f t="shared" si="214"/>
        <v>0.5625</v>
      </c>
      <c r="N560" s="70">
        <f t="shared" si="215"/>
        <v>0.1494405741624405</v>
      </c>
      <c r="O560" s="70">
        <f t="shared" si="216"/>
        <v>0.26567213184433869</v>
      </c>
      <c r="P560" s="70">
        <f t="shared" si="217"/>
        <v>0.5625</v>
      </c>
      <c r="Q560" s="78"/>
    </row>
    <row r="561" spans="1:17" x14ac:dyDescent="0.25">
      <c r="B561" t="s">
        <v>264</v>
      </c>
      <c r="C561">
        <v>6</v>
      </c>
      <c r="D561" t="s">
        <v>180</v>
      </c>
      <c r="E561">
        <v>9.2999999999999999E-2</v>
      </c>
      <c r="F561">
        <v>3.0000000000000001E-3</v>
      </c>
      <c r="H561" s="78">
        <f t="shared" si="209"/>
        <v>1.4931411025128849E-2</v>
      </c>
      <c r="I561">
        <f t="shared" si="213"/>
        <v>1.4931411025128849</v>
      </c>
      <c r="J561">
        <f t="shared" si="214"/>
        <v>31</v>
      </c>
      <c r="N561" s="70">
        <f t="shared" si="215"/>
        <v>1.4931411025128849</v>
      </c>
      <c r="O561" s="70">
        <f t="shared" si="216"/>
        <v>4.8165842016544676E-2</v>
      </c>
      <c r="P561" s="70">
        <f t="shared" si="217"/>
        <v>31</v>
      </c>
      <c r="Q561" s="78"/>
    </row>
    <row r="562" spans="1:17" x14ac:dyDescent="0.25">
      <c r="B562" t="s">
        <v>264</v>
      </c>
      <c r="C562">
        <v>6</v>
      </c>
      <c r="D562" t="s">
        <v>3808</v>
      </c>
      <c r="E562">
        <v>-1.0999999999999999E-2</v>
      </c>
      <c r="F562">
        <v>1.4999999999999999E-2</v>
      </c>
      <c r="H562" s="78">
        <f t="shared" si="209"/>
        <v>-1.8417930403104021E-3</v>
      </c>
      <c r="I562">
        <f t="shared" si="213"/>
        <v>-0.18417930403104021</v>
      </c>
      <c r="J562">
        <f t="shared" si="214"/>
        <v>-0.73333333333333328</v>
      </c>
      <c r="N562" s="70">
        <f t="shared" si="215"/>
        <v>-0.18417930403104021</v>
      </c>
      <c r="O562" s="70">
        <f t="shared" si="216"/>
        <v>0.25115359640596396</v>
      </c>
      <c r="P562" s="70">
        <f t="shared" si="217"/>
        <v>-0.73333333333333328</v>
      </c>
    </row>
    <row r="563" spans="1:17" x14ac:dyDescent="0.25">
      <c r="B563" t="s">
        <v>264</v>
      </c>
      <c r="C563">
        <v>6</v>
      </c>
      <c r="D563" t="s">
        <v>180</v>
      </c>
      <c r="E563">
        <v>8.5000000000000006E-2</v>
      </c>
      <c r="F563">
        <v>3.0000000000000001E-3</v>
      </c>
      <c r="H563" s="78">
        <f t="shared" si="209"/>
        <v>1.368951950366637E-2</v>
      </c>
      <c r="I563">
        <f t="shared" si="213"/>
        <v>1.368951950366637</v>
      </c>
      <c r="J563">
        <f t="shared" si="214"/>
        <v>28.333333333333336</v>
      </c>
      <c r="N563" s="70">
        <f t="shared" si="215"/>
        <v>1.368951950366637</v>
      </c>
      <c r="O563" s="70">
        <f t="shared" si="216"/>
        <v>4.8315951189410712E-2</v>
      </c>
      <c r="P563" s="70">
        <f t="shared" si="217"/>
        <v>28.333333333333336</v>
      </c>
    </row>
    <row r="564" spans="1:17" x14ac:dyDescent="0.25">
      <c r="B564" t="s">
        <v>264</v>
      </c>
      <c r="C564">
        <v>6</v>
      </c>
      <c r="D564" t="s">
        <v>3808</v>
      </c>
      <c r="E564">
        <v>-9.0999999999999998E-2</v>
      </c>
      <c r="F564">
        <v>2.1999999999999999E-2</v>
      </c>
      <c r="H564" s="78">
        <f t="shared" si="209"/>
        <v>-1.5775932981637153E-2</v>
      </c>
      <c r="I564">
        <f t="shared" si="213"/>
        <v>-1.5775932981637153</v>
      </c>
      <c r="J564">
        <f t="shared" si="214"/>
        <v>-4.1363636363636367</v>
      </c>
      <c r="N564" s="70">
        <f t="shared" si="215"/>
        <v>-1.5775932981637153</v>
      </c>
      <c r="O564" s="70">
        <f t="shared" si="216"/>
        <v>0.38139618197364544</v>
      </c>
      <c r="P564" s="70">
        <f t="shared" si="217"/>
        <v>-4.1363636363636367</v>
      </c>
    </row>
    <row r="565" spans="1:17" x14ac:dyDescent="0.25">
      <c r="B565" t="s">
        <v>265</v>
      </c>
      <c r="C565">
        <v>6</v>
      </c>
      <c r="D565" t="s">
        <v>180</v>
      </c>
      <c r="E565">
        <v>5.1999999999999998E-2</v>
      </c>
      <c r="F565">
        <v>3.0000000000000001E-3</v>
      </c>
      <c r="H565" s="78">
        <f t="shared" si="209"/>
        <v>8.4846446694681887E-3</v>
      </c>
      <c r="I565">
        <f t="shared" si="213"/>
        <v>0.84846446694681887</v>
      </c>
      <c r="J565">
        <f t="shared" si="214"/>
        <v>17.333333333333332</v>
      </c>
      <c r="N565" s="70">
        <f t="shared" si="215"/>
        <v>0.84846446694681887</v>
      </c>
      <c r="O565" s="70">
        <f t="shared" si="216"/>
        <v>4.8949873093085711E-2</v>
      </c>
      <c r="P565" s="70">
        <f t="shared" si="217"/>
        <v>17.333333333333332</v>
      </c>
    </row>
    <row r="566" spans="1:17" x14ac:dyDescent="0.25">
      <c r="B566" t="s">
        <v>265</v>
      </c>
      <c r="C566">
        <v>6</v>
      </c>
      <c r="D566" t="s">
        <v>3808</v>
      </c>
      <c r="E566">
        <v>0.222</v>
      </c>
      <c r="F566">
        <v>2.5000000000000001E-2</v>
      </c>
      <c r="H566" s="78">
        <f t="shared" si="209"/>
        <v>3.3979355402073086E-2</v>
      </c>
      <c r="I566">
        <f t="shared" si="213"/>
        <v>3.3979355402073086</v>
      </c>
      <c r="J566">
        <f t="shared" si="214"/>
        <v>8.879999999999999</v>
      </c>
      <c r="N566" s="70">
        <f t="shared" si="215"/>
        <v>3.3979355402073086</v>
      </c>
      <c r="O566" s="70">
        <f t="shared" si="216"/>
        <v>0.38265039867199424</v>
      </c>
      <c r="P566" s="70">
        <f t="shared" si="217"/>
        <v>8.879999999999999</v>
      </c>
    </row>
    <row r="567" spans="1:17" x14ac:dyDescent="0.25">
      <c r="B567" t="s">
        <v>265</v>
      </c>
      <c r="C567">
        <v>6</v>
      </c>
      <c r="D567" t="s">
        <v>180</v>
      </c>
      <c r="E567">
        <v>3.6999999999999998E-2</v>
      </c>
      <c r="F567">
        <v>3.0000000000000001E-3</v>
      </c>
      <c r="H567" s="78">
        <f t="shared" si="209"/>
        <v>6.0736920618000845E-3</v>
      </c>
      <c r="I567">
        <f t="shared" si="213"/>
        <v>0.60736920618000845</v>
      </c>
      <c r="J567">
        <f t="shared" si="214"/>
        <v>12.333333333333332</v>
      </c>
      <c r="N567" s="70">
        <f t="shared" si="215"/>
        <v>0.60736920618000845</v>
      </c>
      <c r="O567" s="70">
        <f t="shared" si="216"/>
        <v>4.9246151852433119E-2</v>
      </c>
      <c r="P567" s="70">
        <f t="shared" si="217"/>
        <v>12.333333333333332</v>
      </c>
    </row>
    <row r="568" spans="1:17" x14ac:dyDescent="0.25">
      <c r="B568" t="s">
        <v>265</v>
      </c>
      <c r="C568">
        <v>6</v>
      </c>
      <c r="D568" t="s">
        <v>3808</v>
      </c>
      <c r="E568">
        <v>0.23</v>
      </c>
      <c r="F568">
        <v>3.5000000000000003E-2</v>
      </c>
      <c r="H568" s="78">
        <f t="shared" si="209"/>
        <v>3.5104472838743517E-2</v>
      </c>
      <c r="I568">
        <f t="shared" si="213"/>
        <v>3.5104472838743517</v>
      </c>
      <c r="J568">
        <f t="shared" si="214"/>
        <v>6.5714285714285712</v>
      </c>
      <c r="N568" s="70">
        <f t="shared" si="215"/>
        <v>3.5104472838743517</v>
      </c>
      <c r="O568" s="70">
        <f t="shared" si="216"/>
        <v>0.5341984997200101</v>
      </c>
      <c r="P568" s="70">
        <f t="shared" si="217"/>
        <v>6.5714285714285712</v>
      </c>
    </row>
    <row r="572" spans="1:17" x14ac:dyDescent="0.25">
      <c r="A572" s="72" t="s">
        <v>3861</v>
      </c>
    </row>
    <row r="573" spans="1:17" x14ac:dyDescent="0.25">
      <c r="C573" t="s">
        <v>3868</v>
      </c>
    </row>
    <row r="575" spans="1:17" x14ac:dyDescent="0.25">
      <c r="B575" t="s">
        <v>3869</v>
      </c>
      <c r="C575" t="s">
        <v>299</v>
      </c>
      <c r="D575" t="s">
        <v>144</v>
      </c>
      <c r="E575" t="s">
        <v>3870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210</v>
      </c>
      <c r="C579">
        <v>2518</v>
      </c>
      <c r="D579">
        <v>1251</v>
      </c>
      <c r="E579">
        <f>D579/C579</f>
        <v>0.49682287529785546</v>
      </c>
    </row>
    <row r="582" spans="1:5" x14ac:dyDescent="0.25">
      <c r="A582" s="72" t="s">
        <v>3942</v>
      </c>
    </row>
    <row r="584" spans="1:5" x14ac:dyDescent="0.25">
      <c r="B584" t="s">
        <v>3951</v>
      </c>
    </row>
    <row r="586" spans="1:5" x14ac:dyDescent="0.25">
      <c r="B586" t="s">
        <v>148</v>
      </c>
      <c r="C586" t="s">
        <v>147</v>
      </c>
      <c r="D586" t="s">
        <v>149</v>
      </c>
    </row>
    <row r="587" spans="1:5" x14ac:dyDescent="0.25">
      <c r="B587">
        <v>2.4</v>
      </c>
      <c r="C587">
        <v>3.3</v>
      </c>
      <c r="D587" s="70">
        <f>B587/C587</f>
        <v>0.72727272727272729</v>
      </c>
    </row>
    <row r="588" spans="1:5" x14ac:dyDescent="0.25">
      <c r="B588">
        <v>13.5</v>
      </c>
      <c r="C588">
        <v>3.1</v>
      </c>
      <c r="D588" s="70">
        <f t="shared" ref="D588:D616" si="218">B588/C588</f>
        <v>4.354838709677419</v>
      </c>
    </row>
    <row r="589" spans="1:5" x14ac:dyDescent="0.25">
      <c r="B589">
        <v>30.5</v>
      </c>
      <c r="C589">
        <v>2.8</v>
      </c>
      <c r="D589" s="70">
        <f t="shared" si="218"/>
        <v>10.892857142857144</v>
      </c>
    </row>
    <row r="590" spans="1:5" x14ac:dyDescent="0.25">
      <c r="B590">
        <v>42.6</v>
      </c>
      <c r="C590">
        <v>4</v>
      </c>
      <c r="D590" s="70">
        <f t="shared" si="218"/>
        <v>10.65</v>
      </c>
    </row>
    <row r="591" spans="1:5" x14ac:dyDescent="0.25">
      <c r="B591">
        <v>66.900000000000006</v>
      </c>
      <c r="C591">
        <v>3</v>
      </c>
      <c r="D591" s="70">
        <f t="shared" si="218"/>
        <v>22.3</v>
      </c>
    </row>
    <row r="592" spans="1:5" x14ac:dyDescent="0.25">
      <c r="B592">
        <v>1.6</v>
      </c>
      <c r="C592">
        <v>5.0999999999999996</v>
      </c>
      <c r="D592" s="70">
        <f t="shared" si="218"/>
        <v>0.31372549019607848</v>
      </c>
    </row>
    <row r="593" spans="2:4" x14ac:dyDescent="0.25">
      <c r="B593">
        <v>11.6</v>
      </c>
      <c r="C593">
        <v>5.6</v>
      </c>
      <c r="D593" s="70">
        <f t="shared" si="218"/>
        <v>2.0714285714285716</v>
      </c>
    </row>
    <row r="594" spans="2:4" x14ac:dyDescent="0.25">
      <c r="B594">
        <v>38.6</v>
      </c>
      <c r="C594">
        <v>5.0999999999999996</v>
      </c>
      <c r="D594" s="70">
        <f t="shared" si="218"/>
        <v>7.5686274509803928</v>
      </c>
    </row>
    <row r="595" spans="2:4" x14ac:dyDescent="0.25">
      <c r="B595">
        <v>43.2</v>
      </c>
      <c r="C595">
        <v>8.3000000000000007</v>
      </c>
      <c r="D595" s="70">
        <f t="shared" si="218"/>
        <v>5.2048192771084336</v>
      </c>
    </row>
    <row r="596" spans="2:4" x14ac:dyDescent="0.25">
      <c r="B596">
        <v>80.099999999999994</v>
      </c>
      <c r="C596">
        <v>6</v>
      </c>
      <c r="D596" s="70">
        <f t="shared" si="218"/>
        <v>13.35</v>
      </c>
    </row>
    <row r="597" spans="2:4" x14ac:dyDescent="0.25">
      <c r="B597">
        <v>17.2</v>
      </c>
      <c r="C597">
        <v>9.1999999999999993</v>
      </c>
      <c r="D597" s="70">
        <f t="shared" si="218"/>
        <v>1.8695652173913044</v>
      </c>
    </row>
    <row r="598" spans="2:4" x14ac:dyDescent="0.25">
      <c r="B598">
        <v>33.1</v>
      </c>
      <c r="C598">
        <v>9</v>
      </c>
      <c r="D598" s="70">
        <f t="shared" si="218"/>
        <v>3.677777777777778</v>
      </c>
    </row>
    <row r="599" spans="2:4" x14ac:dyDescent="0.25">
      <c r="B599">
        <v>45.5</v>
      </c>
      <c r="C599">
        <v>9.1999999999999993</v>
      </c>
      <c r="D599" s="70">
        <f t="shared" si="218"/>
        <v>4.9456521739130439</v>
      </c>
    </row>
    <row r="600" spans="2:4" x14ac:dyDescent="0.25">
      <c r="B600">
        <v>60.7</v>
      </c>
      <c r="C600">
        <v>9.4</v>
      </c>
      <c r="D600" s="70">
        <f t="shared" si="218"/>
        <v>6.457446808510638</v>
      </c>
    </row>
    <row r="601" spans="2:4" x14ac:dyDescent="0.25">
      <c r="B601">
        <v>96.5</v>
      </c>
      <c r="C601">
        <v>9.1</v>
      </c>
      <c r="D601" s="70">
        <f t="shared" si="218"/>
        <v>10.604395604395604</v>
      </c>
    </row>
    <row r="602" spans="2:4" x14ac:dyDescent="0.25">
      <c r="B602">
        <v>25.5</v>
      </c>
      <c r="C602">
        <v>12.3</v>
      </c>
      <c r="D602" s="70">
        <f t="shared" si="218"/>
        <v>2.0731707317073171</v>
      </c>
    </row>
    <row r="603" spans="2:4" x14ac:dyDescent="0.25">
      <c r="B603">
        <v>29.1</v>
      </c>
      <c r="C603">
        <v>12</v>
      </c>
      <c r="D603" s="70">
        <f t="shared" si="218"/>
        <v>2.4250000000000003</v>
      </c>
    </row>
    <row r="604" spans="2:4" x14ac:dyDescent="0.25">
      <c r="B604">
        <v>39.200000000000003</v>
      </c>
      <c r="C604">
        <v>12.7</v>
      </c>
      <c r="D604" s="70">
        <f t="shared" si="218"/>
        <v>3.0866141732283467</v>
      </c>
    </row>
    <row r="605" spans="2:4" x14ac:dyDescent="0.25">
      <c r="B605">
        <v>65.900000000000006</v>
      </c>
      <c r="C605">
        <v>14</v>
      </c>
      <c r="D605" s="70">
        <f t="shared" si="218"/>
        <v>4.7071428571428573</v>
      </c>
    </row>
    <row r="606" spans="2:4" x14ac:dyDescent="0.25">
      <c r="B606">
        <v>114.7</v>
      </c>
      <c r="C606">
        <v>12.9</v>
      </c>
      <c r="D606" s="70">
        <f t="shared" si="218"/>
        <v>8.8914728682170541</v>
      </c>
    </row>
    <row r="607" spans="2:4" x14ac:dyDescent="0.25">
      <c r="B607">
        <v>5.9</v>
      </c>
      <c r="C607">
        <v>6.2</v>
      </c>
      <c r="D607" s="70">
        <f t="shared" si="218"/>
        <v>0.95161290322580649</v>
      </c>
    </row>
    <row r="608" spans="2:4" x14ac:dyDescent="0.25">
      <c r="B608">
        <v>22.2</v>
      </c>
      <c r="C608">
        <v>7.1</v>
      </c>
      <c r="D608" s="70">
        <f t="shared" si="218"/>
        <v>3.126760563380282</v>
      </c>
    </row>
    <row r="609" spans="1:9" x14ac:dyDescent="0.25">
      <c r="B609">
        <v>61.2</v>
      </c>
      <c r="C609">
        <v>8.3000000000000007</v>
      </c>
      <c r="D609" s="70">
        <f t="shared" si="218"/>
        <v>7.3734939759036138</v>
      </c>
    </row>
    <row r="610" spans="1:9" x14ac:dyDescent="0.25">
      <c r="B610">
        <v>107.4</v>
      </c>
      <c r="C610">
        <v>9.1999999999999993</v>
      </c>
      <c r="D610" s="70">
        <f t="shared" si="218"/>
        <v>11.673913043478262</v>
      </c>
    </row>
    <row r="611" spans="1:9" x14ac:dyDescent="0.25">
      <c r="B611">
        <v>148.80000000000001</v>
      </c>
      <c r="C611">
        <v>10.199999999999999</v>
      </c>
      <c r="D611" s="70">
        <f t="shared" si="218"/>
        <v>14.588235294117649</v>
      </c>
    </row>
    <row r="612" spans="1:9" x14ac:dyDescent="0.25">
      <c r="B612">
        <v>6.5</v>
      </c>
      <c r="C612">
        <v>8.5</v>
      </c>
      <c r="D612" s="70">
        <f t="shared" si="218"/>
        <v>0.76470588235294112</v>
      </c>
    </row>
    <row r="613" spans="1:9" x14ac:dyDescent="0.25">
      <c r="B613">
        <v>21.2</v>
      </c>
      <c r="C613">
        <v>9</v>
      </c>
      <c r="D613" s="70">
        <f t="shared" si="218"/>
        <v>2.3555555555555556</v>
      </c>
    </row>
    <row r="614" spans="1:9" x14ac:dyDescent="0.25">
      <c r="B614">
        <v>39.5</v>
      </c>
      <c r="C614">
        <v>16.399999999999999</v>
      </c>
      <c r="D614" s="70">
        <f t="shared" si="218"/>
        <v>2.4085365853658538</v>
      </c>
    </row>
    <row r="615" spans="1:9" x14ac:dyDescent="0.25">
      <c r="B615">
        <v>103.4</v>
      </c>
      <c r="C615">
        <v>16.399999999999999</v>
      </c>
      <c r="D615" s="70">
        <f t="shared" si="218"/>
        <v>6.3048780487804885</v>
      </c>
    </row>
    <row r="616" spans="1:9" x14ac:dyDescent="0.25">
      <c r="B616">
        <v>106.5</v>
      </c>
      <c r="C616">
        <v>18.399999999999999</v>
      </c>
      <c r="D616" s="70">
        <f t="shared" si="218"/>
        <v>5.7880434782608701</v>
      </c>
    </row>
    <row r="619" spans="1:9" x14ac:dyDescent="0.25">
      <c r="A619" s="72" t="s">
        <v>3999</v>
      </c>
    </row>
    <row r="622" spans="1:9" x14ac:dyDescent="0.25">
      <c r="B622" t="s">
        <v>4004</v>
      </c>
      <c r="C622" t="s">
        <v>4005</v>
      </c>
      <c r="D622" t="s">
        <v>4008</v>
      </c>
      <c r="G622" t="s">
        <v>4006</v>
      </c>
      <c r="H622" t="s">
        <v>4009</v>
      </c>
      <c r="I622" t="s">
        <v>4010</v>
      </c>
    </row>
    <row r="623" spans="1:9" x14ac:dyDescent="0.25">
      <c r="B623">
        <v>4.0000000000000001E-3</v>
      </c>
      <c r="C623">
        <v>1.1999999999999999E-3</v>
      </c>
      <c r="D623">
        <f>B623/C623</f>
        <v>3.3333333333333335</v>
      </c>
      <c r="G623" s="70">
        <v>0.4</v>
      </c>
      <c r="H623" s="70">
        <f>G623/I623</f>
        <v>0.12</v>
      </c>
      <c r="I623" s="70">
        <v>3.3333333333333335</v>
      </c>
    </row>
    <row r="624" spans="1:9" x14ac:dyDescent="0.25">
      <c r="B624">
        <v>8.0000000000000002E-3</v>
      </c>
      <c r="C624">
        <v>1.9E-3</v>
      </c>
      <c r="D624">
        <f t="shared" ref="D624:D630" si="219">B624/C624</f>
        <v>4.2105263157894735</v>
      </c>
      <c r="G624" s="70">
        <v>0.56000000000000005</v>
      </c>
      <c r="H624" s="70">
        <f t="shared" ref="H624:H630" si="220">G624/I624</f>
        <v>0.13300000000000001</v>
      </c>
      <c r="I624" s="70">
        <v>4.2105263157894735</v>
      </c>
    </row>
    <row r="625" spans="2:9" x14ac:dyDescent="0.25">
      <c r="B625">
        <v>2.52E-2</v>
      </c>
      <c r="C625">
        <v>2.5000000000000001E-3</v>
      </c>
      <c r="D625">
        <f t="shared" si="219"/>
        <v>10.08</v>
      </c>
      <c r="G625" s="70">
        <v>0.71</v>
      </c>
      <c r="H625" s="70">
        <f t="shared" si="220"/>
        <v>7.0436507936507936E-2</v>
      </c>
      <c r="I625" s="70">
        <v>10.08</v>
      </c>
    </row>
    <row r="626" spans="2:9" x14ac:dyDescent="0.25">
      <c r="B626">
        <v>2.2700000000000001E-2</v>
      </c>
      <c r="C626">
        <v>1.9E-3</v>
      </c>
      <c r="D626">
        <f t="shared" si="219"/>
        <v>11.947368421052632</v>
      </c>
      <c r="G626" s="70">
        <v>1.47</v>
      </c>
      <c r="H626" s="70">
        <f t="shared" si="220"/>
        <v>0.1230396475770925</v>
      </c>
      <c r="I626" s="70">
        <v>11.947368421052632</v>
      </c>
    </row>
    <row r="627" spans="2:9" x14ac:dyDescent="0.25">
      <c r="B627">
        <v>6.7000000000000004E-2</v>
      </c>
      <c r="C627">
        <v>2.3E-3</v>
      </c>
      <c r="D627">
        <f t="shared" si="219"/>
        <v>29.130434782608699</v>
      </c>
      <c r="G627" s="70">
        <v>2.87</v>
      </c>
      <c r="H627" s="70">
        <f t="shared" si="220"/>
        <v>9.8522388059701482E-2</v>
      </c>
      <c r="I627" s="70">
        <v>29.130434782608699</v>
      </c>
    </row>
    <row r="628" spans="2:9" x14ac:dyDescent="0.25">
      <c r="B628">
        <v>1.95E-2</v>
      </c>
      <c r="C628">
        <v>3.5000000000000001E-3</v>
      </c>
      <c r="D628">
        <f t="shared" si="219"/>
        <v>5.5714285714285712</v>
      </c>
      <c r="G628" s="70">
        <v>3.74</v>
      </c>
      <c r="H628" s="70">
        <f t="shared" si="220"/>
        <v>0.67128205128205132</v>
      </c>
      <c r="I628" s="70">
        <v>5.5714285714285712</v>
      </c>
    </row>
    <row r="629" spans="2:9" x14ac:dyDescent="0.25">
      <c r="B629">
        <v>1.4800000000000001E-2</v>
      </c>
      <c r="C629">
        <v>3.3E-3</v>
      </c>
      <c r="D629">
        <f t="shared" si="219"/>
        <v>4.4848484848484853</v>
      </c>
      <c r="G629" s="70">
        <v>4.59</v>
      </c>
      <c r="H629" s="70">
        <f t="shared" si="220"/>
        <v>1.0234459459459457</v>
      </c>
      <c r="I629" s="70">
        <v>4.4848484848484853</v>
      </c>
    </row>
    <row r="630" spans="2:9" x14ac:dyDescent="0.25">
      <c r="B630">
        <v>3.4500000000000003E-2</v>
      </c>
      <c r="C630">
        <v>2.7000000000000001E-3</v>
      </c>
      <c r="D630">
        <f t="shared" si="219"/>
        <v>12.777777777777779</v>
      </c>
      <c r="G630" s="70">
        <v>5.0599999999999996</v>
      </c>
      <c r="H630" s="70">
        <f t="shared" si="220"/>
        <v>0.39599999999999996</v>
      </c>
      <c r="I630" s="70">
        <v>12.777777777777779</v>
      </c>
    </row>
    <row r="632" spans="2:9" x14ac:dyDescent="0.25">
      <c r="G632" t="s">
        <v>4007</v>
      </c>
      <c r="H632" t="s">
        <v>4011</v>
      </c>
      <c r="I632" t="s">
        <v>4012</v>
      </c>
    </row>
    <row r="633" spans="2:9" x14ac:dyDescent="0.25">
      <c r="G633" s="70">
        <v>0.4</v>
      </c>
      <c r="H633" s="70">
        <f>G633/I633</f>
        <v>0.12</v>
      </c>
      <c r="I633" s="70">
        <v>3.3333333333333335</v>
      </c>
    </row>
    <row r="634" spans="2:9" x14ac:dyDescent="0.25">
      <c r="G634" s="70">
        <v>0.8</v>
      </c>
      <c r="H634" s="70">
        <f t="shared" ref="H634:H640" si="221">G634/I634</f>
        <v>0.19000000000000003</v>
      </c>
      <c r="I634" s="70">
        <v>4.2105263157894735</v>
      </c>
    </row>
    <row r="635" spans="2:9" x14ac:dyDescent="0.25">
      <c r="G635" s="70">
        <v>1.77</v>
      </c>
      <c r="H635" s="70">
        <f t="shared" si="221"/>
        <v>0.17559523809523808</v>
      </c>
      <c r="I635" s="70">
        <v>10.08</v>
      </c>
    </row>
    <row r="636" spans="2:9" x14ac:dyDescent="0.25">
      <c r="G636" s="70">
        <v>2.8</v>
      </c>
      <c r="H636" s="70">
        <f t="shared" si="221"/>
        <v>0.23436123348017618</v>
      </c>
      <c r="I636" s="70">
        <v>11.947368421052632</v>
      </c>
    </row>
    <row r="637" spans="2:9" x14ac:dyDescent="0.25">
      <c r="G637" s="70">
        <v>4.78</v>
      </c>
      <c r="H637" s="70">
        <f t="shared" si="221"/>
        <v>0.16408955223880595</v>
      </c>
      <c r="I637" s="70">
        <v>29.130434782608699</v>
      </c>
    </row>
    <row r="638" spans="2:9" x14ac:dyDescent="0.25">
      <c r="G638" s="70">
        <v>5.77</v>
      </c>
      <c r="H638" s="70">
        <f t="shared" si="221"/>
        <v>1.0356410256410256</v>
      </c>
      <c r="I638" s="70">
        <v>5.5714285714285712</v>
      </c>
    </row>
    <row r="639" spans="2:9" x14ac:dyDescent="0.25">
      <c r="G639" s="70">
        <v>6.69</v>
      </c>
      <c r="H639" s="70">
        <f t="shared" si="221"/>
        <v>1.491689189189189</v>
      </c>
      <c r="I639" s="70">
        <v>4.4848484848484853</v>
      </c>
    </row>
    <row r="640" spans="2:9" x14ac:dyDescent="0.25">
      <c r="G640" s="70">
        <v>6.96</v>
      </c>
      <c r="H640" s="70">
        <f t="shared" si="221"/>
        <v>0.54469565217391303</v>
      </c>
      <c r="I640" s="70">
        <v>12.777777777777779</v>
      </c>
    </row>
    <row r="645" spans="1:9" x14ac:dyDescent="0.25">
      <c r="A645" s="72" t="s">
        <v>4013</v>
      </c>
    </row>
    <row r="647" spans="1:9" x14ac:dyDescent="0.25">
      <c r="C647" t="s">
        <v>4017</v>
      </c>
    </row>
    <row r="650" spans="1:9" x14ac:dyDescent="0.25">
      <c r="D650" t="s">
        <v>157</v>
      </c>
      <c r="E650" t="s">
        <v>145</v>
      </c>
      <c r="F650" t="s">
        <v>4023</v>
      </c>
    </row>
    <row r="651" spans="1:9" x14ac:dyDescent="0.25">
      <c r="C651" t="s">
        <v>170</v>
      </c>
      <c r="D651">
        <v>1991</v>
      </c>
      <c r="E651">
        <v>6</v>
      </c>
      <c r="F651">
        <v>4.2</v>
      </c>
    </row>
    <row r="652" spans="1:9" x14ac:dyDescent="0.25">
      <c r="C652" t="s">
        <v>4018</v>
      </c>
      <c r="D652">
        <v>1991</v>
      </c>
      <c r="E652">
        <v>7</v>
      </c>
      <c r="F652">
        <v>18.399999999999999</v>
      </c>
      <c r="H652" t="s">
        <v>4027</v>
      </c>
      <c r="I652" s="70">
        <f>SUMPRODUCT(E651:E657,F651:F657)/100</f>
        <v>10.900500000000001</v>
      </c>
    </row>
    <row r="653" spans="1:9" x14ac:dyDescent="0.25">
      <c r="C653" t="s">
        <v>4019</v>
      </c>
      <c r="D653">
        <v>1991</v>
      </c>
      <c r="E653">
        <v>10</v>
      </c>
      <c r="F653">
        <v>19.399999999999999</v>
      </c>
      <c r="H653" t="s">
        <v>4024</v>
      </c>
      <c r="I653" s="70">
        <f>SUMPRODUCT(E659:E664,F659:F664)/100</f>
        <v>11.75</v>
      </c>
    </row>
    <row r="654" spans="1:9" x14ac:dyDescent="0.25">
      <c r="C654" t="s">
        <v>4020</v>
      </c>
      <c r="D654">
        <v>1991</v>
      </c>
      <c r="E654">
        <v>12</v>
      </c>
      <c r="F654">
        <v>18.7</v>
      </c>
      <c r="H654" t="s">
        <v>4025</v>
      </c>
      <c r="I654" s="70">
        <f>SUMPRODUCT(E665:E671,F665:F671)/100</f>
        <v>11.290999999999999</v>
      </c>
    </row>
    <row r="655" spans="1:9" x14ac:dyDescent="0.25">
      <c r="C655" t="s">
        <v>4021</v>
      </c>
      <c r="D655">
        <v>1991</v>
      </c>
      <c r="E655">
        <v>12</v>
      </c>
      <c r="F655">
        <v>22.6</v>
      </c>
    </row>
    <row r="656" spans="1:9" x14ac:dyDescent="0.25">
      <c r="C656" t="s">
        <v>4022</v>
      </c>
      <c r="D656">
        <v>1991</v>
      </c>
      <c r="E656">
        <v>13.5</v>
      </c>
      <c r="F656">
        <v>1.7</v>
      </c>
    </row>
    <row r="657" spans="3:12" x14ac:dyDescent="0.25">
      <c r="C657" t="s">
        <v>39</v>
      </c>
      <c r="D657">
        <v>1991</v>
      </c>
      <c r="E657">
        <v>15</v>
      </c>
      <c r="F657">
        <v>14.9</v>
      </c>
      <c r="H657" t="s">
        <v>4026</v>
      </c>
      <c r="I657" t="s">
        <v>225</v>
      </c>
      <c r="J657" t="s">
        <v>37</v>
      </c>
      <c r="K657" t="s">
        <v>38</v>
      </c>
      <c r="L657" t="s">
        <v>39</v>
      </c>
    </row>
    <row r="658" spans="3:12" x14ac:dyDescent="0.25">
      <c r="C658" t="s">
        <v>170</v>
      </c>
      <c r="D658">
        <v>1993</v>
      </c>
      <c r="E658">
        <v>6</v>
      </c>
      <c r="F658">
        <v>2.6</v>
      </c>
      <c r="H658">
        <v>1991</v>
      </c>
      <c r="I658">
        <f>100-J658-K658-L658</f>
        <v>2.2000000000000011</v>
      </c>
      <c r="J658">
        <f>F652+F651/2</f>
        <v>20.5</v>
      </c>
      <c r="K658">
        <f>F653+F654+F655+F656</f>
        <v>62.4</v>
      </c>
      <c r="L658">
        <f>F657</f>
        <v>14.9</v>
      </c>
    </row>
    <row r="659" spans="3:12" x14ac:dyDescent="0.25">
      <c r="C659" t="s">
        <v>4018</v>
      </c>
      <c r="D659">
        <v>1993</v>
      </c>
      <c r="E659">
        <v>7</v>
      </c>
      <c r="F659">
        <v>5.9</v>
      </c>
      <c r="H659">
        <v>1993</v>
      </c>
      <c r="I659">
        <f>100-J659-K659-L659</f>
        <v>1.3000000000000043</v>
      </c>
      <c r="J659">
        <f>F659+F658/2</f>
        <v>7.2</v>
      </c>
      <c r="K659">
        <f>F660+F661+F662+F663</f>
        <v>68.599999999999994</v>
      </c>
      <c r="L659">
        <f>F664</f>
        <v>22.9</v>
      </c>
    </row>
    <row r="660" spans="3:12" x14ac:dyDescent="0.25">
      <c r="C660" t="s">
        <v>4019</v>
      </c>
      <c r="D660">
        <v>1993</v>
      </c>
      <c r="E660">
        <v>10</v>
      </c>
      <c r="F660">
        <v>18</v>
      </c>
      <c r="H660">
        <v>1994</v>
      </c>
      <c r="I660">
        <f>100-J660-K660-L660</f>
        <v>1.3500000000000032</v>
      </c>
      <c r="J660">
        <f>F666+F665/2</f>
        <v>12.75</v>
      </c>
      <c r="K660">
        <f>F667+F668+F669+F670</f>
        <v>72.8</v>
      </c>
      <c r="L660">
        <f>F671</f>
        <v>13.1</v>
      </c>
    </row>
    <row r="661" spans="3:12" x14ac:dyDescent="0.25">
      <c r="C661" t="s">
        <v>4020</v>
      </c>
      <c r="D661">
        <v>1993</v>
      </c>
      <c r="E661">
        <v>12</v>
      </c>
      <c r="F661">
        <v>17.100000000000001</v>
      </c>
    </row>
    <row r="662" spans="3:12" x14ac:dyDescent="0.25">
      <c r="C662" t="s">
        <v>4021</v>
      </c>
      <c r="D662">
        <v>1993</v>
      </c>
      <c r="E662">
        <v>12</v>
      </c>
      <c r="F662">
        <v>31.5</v>
      </c>
      <c r="H662" t="s">
        <v>4028</v>
      </c>
      <c r="I662" t="s">
        <v>225</v>
      </c>
      <c r="J662" t="s">
        <v>37</v>
      </c>
      <c r="K662" t="s">
        <v>38</v>
      </c>
      <c r="L662" t="s">
        <v>39</v>
      </c>
    </row>
    <row r="663" spans="3:12" x14ac:dyDescent="0.25">
      <c r="C663" t="s">
        <v>4022</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170</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4018</v>
      </c>
      <c r="D666">
        <v>1994</v>
      </c>
      <c r="E666">
        <v>7</v>
      </c>
      <c r="F666">
        <v>11.3</v>
      </c>
    </row>
    <row r="667" spans="3:12" x14ac:dyDescent="0.25">
      <c r="C667" t="s">
        <v>4019</v>
      </c>
      <c r="D667">
        <v>1994</v>
      </c>
      <c r="E667">
        <v>10</v>
      </c>
      <c r="F667">
        <v>20.100000000000001</v>
      </c>
    </row>
    <row r="668" spans="3:12" x14ac:dyDescent="0.25">
      <c r="C668" t="s">
        <v>4020</v>
      </c>
      <c r="D668">
        <v>1994</v>
      </c>
      <c r="E668">
        <v>12</v>
      </c>
      <c r="F668">
        <v>19.8</v>
      </c>
    </row>
    <row r="669" spans="3:12" x14ac:dyDescent="0.25">
      <c r="C669" t="s">
        <v>4021</v>
      </c>
      <c r="D669">
        <v>1994</v>
      </c>
      <c r="E669">
        <v>12</v>
      </c>
      <c r="F669">
        <v>31.1</v>
      </c>
    </row>
    <row r="670" spans="3:12" x14ac:dyDescent="0.25">
      <c r="C670" t="s">
        <v>4022</v>
      </c>
      <c r="D670">
        <v>1994</v>
      </c>
      <c r="E670">
        <v>13.5</v>
      </c>
      <c r="F670">
        <v>1.8</v>
      </c>
    </row>
    <row r="671" spans="3:12" x14ac:dyDescent="0.25">
      <c r="C671" t="s">
        <v>39</v>
      </c>
      <c r="D671">
        <v>1994</v>
      </c>
      <c r="E671">
        <v>15</v>
      </c>
      <c r="F671">
        <v>13.1</v>
      </c>
    </row>
    <row r="676" spans="1:16" x14ac:dyDescent="0.25">
      <c r="A676" s="72" t="s">
        <v>4029</v>
      </c>
      <c r="C676" t="s">
        <v>216</v>
      </c>
    </row>
    <row r="678" spans="1:16" x14ac:dyDescent="0.25">
      <c r="B678" t="s">
        <v>4039</v>
      </c>
      <c r="C678" t="s">
        <v>4038</v>
      </c>
      <c r="D678" t="s">
        <v>145</v>
      </c>
      <c r="E678" t="s">
        <v>4037</v>
      </c>
      <c r="F678" t="s">
        <v>4042</v>
      </c>
      <c r="G678" t="s">
        <v>147</v>
      </c>
      <c r="I678" t="s">
        <v>148</v>
      </c>
      <c r="J678" t="s">
        <v>150</v>
      </c>
      <c r="K678" t="s">
        <v>215</v>
      </c>
      <c r="N678" t="s">
        <v>148</v>
      </c>
      <c r="O678" t="s">
        <v>147</v>
      </c>
      <c r="P678" t="s">
        <v>149</v>
      </c>
    </row>
    <row r="679" spans="1:16" x14ac:dyDescent="0.25">
      <c r="B679">
        <v>2</v>
      </c>
      <c r="C679" t="s">
        <v>4034</v>
      </c>
      <c r="D679">
        <v>12</v>
      </c>
      <c r="E679">
        <v>9.68</v>
      </c>
      <c r="F679">
        <f>E679/100</f>
        <v>9.6799999999999997E-2</v>
      </c>
      <c r="G679">
        <v>0.4</v>
      </c>
      <c r="I679" s="78">
        <f>(1+F679)^(1/D679)-1</f>
        <v>7.7294566448709023E-3</v>
      </c>
      <c r="J679">
        <f t="shared" ref="J679:J681" si="225">I679*100</f>
        <v>0.77294566448709023</v>
      </c>
      <c r="K679">
        <f t="shared" ref="K679:K699" si="226">E679/G679</f>
        <v>24.2</v>
      </c>
      <c r="N679" s="70">
        <f>J679</f>
        <v>0.77294566448709023</v>
      </c>
      <c r="O679" s="70">
        <f t="shared" ref="O679:O681" si="227">N679/P679</f>
        <v>3.1939903491202078E-2</v>
      </c>
      <c r="P679" s="70">
        <f>K679</f>
        <v>24.2</v>
      </c>
    </row>
    <row r="680" spans="1:16" x14ac:dyDescent="0.25">
      <c r="B680">
        <v>2</v>
      </c>
      <c r="C680" t="s">
        <v>4035</v>
      </c>
      <c r="D680">
        <v>14</v>
      </c>
      <c r="E680">
        <v>13.7</v>
      </c>
      <c r="F680">
        <f t="shared" ref="F680:F699" si="228">E680/100</f>
        <v>0.13699999999999998</v>
      </c>
      <c r="G680">
        <v>0.4</v>
      </c>
      <c r="I680" s="78">
        <f>(1+F680-F679)^(1/(D680-D679))-1</f>
        <v>1.9901956072249094E-2</v>
      </c>
      <c r="J680">
        <f t="shared" si="225"/>
        <v>1.9901956072249094</v>
      </c>
      <c r="K680">
        <f t="shared" si="226"/>
        <v>34.249999999999993</v>
      </c>
      <c r="N680" s="70">
        <f>J680</f>
        <v>1.9901956072249094</v>
      </c>
      <c r="O680" s="70">
        <f t="shared" si="227"/>
        <v>5.8107900940873279E-2</v>
      </c>
      <c r="P680" s="70">
        <f>K680</f>
        <v>34.249999999999993</v>
      </c>
    </row>
    <row r="681" spans="1:16" x14ac:dyDescent="0.25">
      <c r="B681">
        <v>2</v>
      </c>
      <c r="C681" t="s">
        <v>4036</v>
      </c>
      <c r="D681">
        <v>16</v>
      </c>
      <c r="E681">
        <v>26.9</v>
      </c>
      <c r="F681">
        <f t="shared" si="228"/>
        <v>0.26899999999999996</v>
      </c>
      <c r="G681">
        <v>0.5</v>
      </c>
      <c r="I681" s="78">
        <f>(1+F681-F680)^(1/(D681-D680))-1</f>
        <v>6.3954886261630817E-2</v>
      </c>
      <c r="J681">
        <f t="shared" si="225"/>
        <v>6.3954886261630817</v>
      </c>
      <c r="K681">
        <f t="shared" si="226"/>
        <v>53.8</v>
      </c>
      <c r="N681" s="70">
        <f>J681</f>
        <v>6.3954886261630817</v>
      </c>
      <c r="O681" s="70">
        <f t="shared" si="227"/>
        <v>0.11887525327440673</v>
      </c>
      <c r="P681" s="70">
        <f>K681</f>
        <v>53.8</v>
      </c>
    </row>
    <row r="682" spans="1:16" x14ac:dyDescent="0.25">
      <c r="B682">
        <v>3</v>
      </c>
      <c r="C682" t="s">
        <v>4034</v>
      </c>
      <c r="D682">
        <v>12</v>
      </c>
      <c r="E682">
        <v>10.3</v>
      </c>
      <c r="F682">
        <f t="shared" si="228"/>
        <v>0.10300000000000001</v>
      </c>
      <c r="G682">
        <v>0.4</v>
      </c>
      <c r="I682" s="78">
        <f>(1+F682)^(1/D682)-1</f>
        <v>8.2029396024936307E-3</v>
      </c>
      <c r="J682">
        <f t="shared" ref="J682:J699" si="229">I682*100</f>
        <v>0.82029396024936307</v>
      </c>
      <c r="K682">
        <f t="shared" si="226"/>
        <v>25.75</v>
      </c>
      <c r="N682" s="70">
        <f t="shared" ref="N682:N699" si="230">J682</f>
        <v>0.82029396024936307</v>
      </c>
      <c r="O682" s="70">
        <f t="shared" ref="O682:O699" si="231">N682/P682</f>
        <v>3.1856076126188855E-2</v>
      </c>
      <c r="P682" s="70">
        <f t="shared" ref="P682:P699" si="232">K682</f>
        <v>25.75</v>
      </c>
    </row>
    <row r="683" spans="1:16" x14ac:dyDescent="0.25">
      <c r="B683">
        <v>3</v>
      </c>
      <c r="C683" t="s">
        <v>4035</v>
      </c>
      <c r="D683">
        <v>14</v>
      </c>
      <c r="E683">
        <v>14.5</v>
      </c>
      <c r="F683">
        <f t="shared" si="228"/>
        <v>0.14499999999999999</v>
      </c>
      <c r="G683">
        <v>0.4</v>
      </c>
      <c r="I683" s="78">
        <f>(1+F683-F682)^(1/(D683-D682))-1</f>
        <v>2.0784012413987529E-2</v>
      </c>
      <c r="J683">
        <f t="shared" si="229"/>
        <v>2.0784012413987529</v>
      </c>
      <c r="K683">
        <f t="shared" si="226"/>
        <v>36.25</v>
      </c>
      <c r="N683" s="70">
        <f t="shared" si="230"/>
        <v>2.0784012413987529</v>
      </c>
      <c r="O683" s="70">
        <f t="shared" si="231"/>
        <v>5.7335206659275946E-2</v>
      </c>
      <c r="P683" s="70">
        <f t="shared" si="232"/>
        <v>36.25</v>
      </c>
    </row>
    <row r="684" spans="1:16" x14ac:dyDescent="0.25">
      <c r="B684">
        <v>3</v>
      </c>
      <c r="C684" t="s">
        <v>4036</v>
      </c>
      <c r="D684">
        <v>16</v>
      </c>
      <c r="E684">
        <v>28.4</v>
      </c>
      <c r="F684">
        <f t="shared" si="228"/>
        <v>0.28399999999999997</v>
      </c>
      <c r="G684">
        <v>0.5</v>
      </c>
      <c r="I684" s="78">
        <f>(1+F684-F683)^(1/(D684-D683))-1</f>
        <v>6.7239429556460895E-2</v>
      </c>
      <c r="J684">
        <f t="shared" si="229"/>
        <v>6.7239429556460895</v>
      </c>
      <c r="K684">
        <f t="shared" si="226"/>
        <v>56.8</v>
      </c>
      <c r="N684" s="70">
        <f t="shared" si="230"/>
        <v>6.7239429556460895</v>
      </c>
      <c r="O684" s="70">
        <f t="shared" si="231"/>
        <v>0.11837927738813539</v>
      </c>
      <c r="P684" s="70">
        <f t="shared" si="232"/>
        <v>56.8</v>
      </c>
    </row>
    <row r="685" spans="1:16" x14ac:dyDescent="0.25">
      <c r="B685">
        <v>4</v>
      </c>
      <c r="C685" t="s">
        <v>4034</v>
      </c>
      <c r="D685">
        <v>12</v>
      </c>
      <c r="E685">
        <v>9.94</v>
      </c>
      <c r="F685">
        <f t="shared" si="228"/>
        <v>9.9399999999999988E-2</v>
      </c>
      <c r="G685">
        <v>0.4</v>
      </c>
      <c r="I685" s="78">
        <f>(1+F685)^(1/D685)-1</f>
        <v>7.9283119642756805E-3</v>
      </c>
      <c r="J685">
        <f t="shared" si="229"/>
        <v>0.79283119642756805</v>
      </c>
      <c r="K685">
        <f t="shared" si="226"/>
        <v>24.849999999999998</v>
      </c>
      <c r="N685" s="70">
        <f t="shared" si="230"/>
        <v>0.79283119642756805</v>
      </c>
      <c r="O685" s="70">
        <f t="shared" si="231"/>
        <v>3.1904675912578194E-2</v>
      </c>
      <c r="P685" s="70">
        <f t="shared" si="232"/>
        <v>24.849999999999998</v>
      </c>
    </row>
    <row r="686" spans="1:16" x14ac:dyDescent="0.25">
      <c r="B686">
        <v>4</v>
      </c>
      <c r="C686" t="s">
        <v>4035</v>
      </c>
      <c r="D686">
        <v>14</v>
      </c>
      <c r="E686">
        <v>13.9</v>
      </c>
      <c r="F686">
        <f t="shared" si="228"/>
        <v>0.13900000000000001</v>
      </c>
      <c r="G686">
        <v>0.4</v>
      </c>
      <c r="I686" s="78">
        <f>(1+F686-F685)^(1/(D686-D685))-1</f>
        <v>1.9607767722470859E-2</v>
      </c>
      <c r="J686">
        <f t="shared" si="229"/>
        <v>1.9607767722470859</v>
      </c>
      <c r="K686">
        <f t="shared" si="226"/>
        <v>34.75</v>
      </c>
      <c r="N686" s="70">
        <f t="shared" si="230"/>
        <v>1.9607767722470859</v>
      </c>
      <c r="O686" s="70">
        <f t="shared" si="231"/>
        <v>5.6425230856031246E-2</v>
      </c>
      <c r="P686" s="70">
        <f t="shared" si="232"/>
        <v>34.75</v>
      </c>
    </row>
    <row r="687" spans="1:16" x14ac:dyDescent="0.25">
      <c r="B687">
        <v>4</v>
      </c>
      <c r="C687" t="s">
        <v>4036</v>
      </c>
      <c r="D687">
        <v>16</v>
      </c>
      <c r="E687">
        <v>27.7</v>
      </c>
      <c r="F687">
        <f t="shared" si="228"/>
        <v>0.27699999999999997</v>
      </c>
      <c r="G687">
        <v>0.5</v>
      </c>
      <c r="I687" s="78">
        <f>(1+F687-F686)^(1/(D687-D686))-1</f>
        <v>6.6770828247566971E-2</v>
      </c>
      <c r="J687">
        <f t="shared" si="229"/>
        <v>6.6770828247566971</v>
      </c>
      <c r="K687">
        <f t="shared" si="226"/>
        <v>55.4</v>
      </c>
      <c r="N687" s="70">
        <f t="shared" si="230"/>
        <v>6.6770828247566971</v>
      </c>
      <c r="O687" s="70">
        <f t="shared" si="231"/>
        <v>0.12052496073568046</v>
      </c>
      <c r="P687" s="70">
        <f t="shared" si="232"/>
        <v>55.4</v>
      </c>
    </row>
    <row r="688" spans="1:16" x14ac:dyDescent="0.25">
      <c r="B688" t="s">
        <v>4040</v>
      </c>
      <c r="C688" t="s">
        <v>4034</v>
      </c>
      <c r="D688">
        <v>12</v>
      </c>
      <c r="E688">
        <v>5.5</v>
      </c>
      <c r="F688">
        <f t="shared" si="228"/>
        <v>5.5E-2</v>
      </c>
      <c r="G688">
        <v>1</v>
      </c>
      <c r="I688" s="78">
        <f>(1+F688)^(1/D688)-1</f>
        <v>4.471698917043021E-3</v>
      </c>
      <c r="J688">
        <f t="shared" si="229"/>
        <v>0.4471698917043021</v>
      </c>
      <c r="K688">
        <f t="shared" si="226"/>
        <v>5.5</v>
      </c>
      <c r="N688" s="70">
        <f t="shared" si="230"/>
        <v>0.4471698917043021</v>
      </c>
      <c r="O688" s="70">
        <f t="shared" si="231"/>
        <v>8.130361667350948E-2</v>
      </c>
      <c r="P688" s="70">
        <f t="shared" si="232"/>
        <v>5.5</v>
      </c>
    </row>
    <row r="689" spans="1:16" x14ac:dyDescent="0.25">
      <c r="B689" t="s">
        <v>4040</v>
      </c>
      <c r="C689" t="s">
        <v>4035</v>
      </c>
      <c r="D689">
        <v>14</v>
      </c>
      <c r="E689">
        <v>11</v>
      </c>
      <c r="F689">
        <f t="shared" si="228"/>
        <v>0.11</v>
      </c>
      <c r="G689">
        <v>1.2</v>
      </c>
      <c r="I689" s="78">
        <f>(1+F689-F688)^(1/(D689-D688))-1</f>
        <v>2.7131929208706884E-2</v>
      </c>
      <c r="J689">
        <f t="shared" si="229"/>
        <v>2.7131929208706884</v>
      </c>
      <c r="K689">
        <f t="shared" si="226"/>
        <v>9.1666666666666679</v>
      </c>
      <c r="N689" s="70">
        <f t="shared" si="230"/>
        <v>2.7131929208706884</v>
      </c>
      <c r="O689" s="70">
        <f t="shared" si="231"/>
        <v>0.29598468227680236</v>
      </c>
      <c r="P689" s="70">
        <f t="shared" si="232"/>
        <v>9.1666666666666679</v>
      </c>
    </row>
    <row r="690" spans="1:16" x14ac:dyDescent="0.25">
      <c r="B690" t="s">
        <v>4040</v>
      </c>
      <c r="C690" t="s">
        <v>4036</v>
      </c>
      <c r="D690">
        <v>16</v>
      </c>
      <c r="E690">
        <v>21.9</v>
      </c>
      <c r="F690">
        <f t="shared" si="228"/>
        <v>0.21899999999999997</v>
      </c>
      <c r="G690">
        <v>1.7</v>
      </c>
      <c r="I690" s="78">
        <f>(1+F690-F689)^(1/(D690-D689))-1</f>
        <v>5.3090689352061293E-2</v>
      </c>
      <c r="J690">
        <f t="shared" si="229"/>
        <v>5.3090689352061293</v>
      </c>
      <c r="K690">
        <f t="shared" si="226"/>
        <v>12.882352941176469</v>
      </c>
      <c r="N690" s="70">
        <f t="shared" si="230"/>
        <v>5.3090689352061293</v>
      </c>
      <c r="O690" s="70">
        <f t="shared" si="231"/>
        <v>0.41211950638586398</v>
      </c>
      <c r="P690" s="70">
        <f t="shared" si="232"/>
        <v>12.882352941176469</v>
      </c>
    </row>
    <row r="691" spans="1:16" x14ac:dyDescent="0.25">
      <c r="B691" t="s">
        <v>4041</v>
      </c>
      <c r="C691" t="s">
        <v>4034</v>
      </c>
      <c r="D691">
        <v>12</v>
      </c>
      <c r="E691">
        <v>6.1</v>
      </c>
      <c r="F691">
        <f t="shared" si="228"/>
        <v>6.0999999999999999E-2</v>
      </c>
      <c r="G691">
        <v>1</v>
      </c>
      <c r="I691" s="78">
        <f>(1+F691)^(1/D691)-1</f>
        <v>4.946515448805977E-3</v>
      </c>
      <c r="J691">
        <f t="shared" si="229"/>
        <v>0.4946515448805977</v>
      </c>
      <c r="K691">
        <f t="shared" si="226"/>
        <v>6.1</v>
      </c>
      <c r="N691" s="70">
        <f t="shared" si="230"/>
        <v>0.4946515448805977</v>
      </c>
      <c r="O691" s="70">
        <f t="shared" si="231"/>
        <v>8.1090417193540612E-2</v>
      </c>
      <c r="P691" s="70">
        <f t="shared" si="232"/>
        <v>6.1</v>
      </c>
    </row>
    <row r="692" spans="1:16" x14ac:dyDescent="0.25">
      <c r="B692" t="s">
        <v>4041</v>
      </c>
      <c r="C692" t="s">
        <v>4035</v>
      </c>
      <c r="D692">
        <v>14</v>
      </c>
      <c r="E692">
        <v>12.2</v>
      </c>
      <c r="F692">
        <f t="shared" si="228"/>
        <v>0.122</v>
      </c>
      <c r="G692">
        <v>1.2</v>
      </c>
      <c r="I692" s="78">
        <f>(1+F692-F691)^(1/(D692-D691))-1</f>
        <v>3.0048542545447088E-2</v>
      </c>
      <c r="J692">
        <f t="shared" si="229"/>
        <v>3.0048542545447088</v>
      </c>
      <c r="K692">
        <f t="shared" si="226"/>
        <v>10.166666666666666</v>
      </c>
      <c r="N692" s="70">
        <f t="shared" si="230"/>
        <v>3.0048542545447088</v>
      </c>
      <c r="O692" s="70">
        <f t="shared" si="231"/>
        <v>0.29555943487325004</v>
      </c>
      <c r="P692" s="70">
        <f t="shared" si="232"/>
        <v>10.166666666666666</v>
      </c>
    </row>
    <row r="693" spans="1:16" x14ac:dyDescent="0.25">
      <c r="B693" t="s">
        <v>4041</v>
      </c>
      <c r="C693" t="s">
        <v>4036</v>
      </c>
      <c r="D693">
        <v>16</v>
      </c>
      <c r="E693">
        <v>24.6</v>
      </c>
      <c r="F693">
        <f t="shared" si="228"/>
        <v>0.24600000000000002</v>
      </c>
      <c r="G693">
        <v>1.7</v>
      </c>
      <c r="I693" s="78">
        <f>(1+F693-F692)^(1/(D693-D692))-1</f>
        <v>6.0188662455885833E-2</v>
      </c>
      <c r="J693">
        <f t="shared" si="229"/>
        <v>6.0188662455885833</v>
      </c>
      <c r="K693">
        <f t="shared" si="226"/>
        <v>14.47058823529412</v>
      </c>
      <c r="N693" s="70">
        <f t="shared" si="230"/>
        <v>6.0188662455885833</v>
      </c>
      <c r="O693" s="70">
        <f t="shared" si="231"/>
        <v>0.41593791128051177</v>
      </c>
      <c r="P693" s="70">
        <f t="shared" si="232"/>
        <v>14.47058823529412</v>
      </c>
    </row>
    <row r="694" spans="1:16" x14ac:dyDescent="0.25">
      <c r="B694">
        <v>5</v>
      </c>
      <c r="C694" t="s">
        <v>4034</v>
      </c>
      <c r="D694">
        <v>12</v>
      </c>
      <c r="E694">
        <v>4.8</v>
      </c>
      <c r="F694">
        <f t="shared" si="228"/>
        <v>4.8000000000000001E-2</v>
      </c>
      <c r="G694">
        <v>0.9</v>
      </c>
      <c r="I694" s="78">
        <f>(1+F694)^(1/D694)-1</f>
        <v>3.914607630530309E-3</v>
      </c>
      <c r="J694">
        <f t="shared" si="229"/>
        <v>0.3914607630530309</v>
      </c>
      <c r="K694">
        <f t="shared" si="226"/>
        <v>5.333333333333333</v>
      </c>
      <c r="N694" s="70">
        <f t="shared" si="230"/>
        <v>0.3914607630530309</v>
      </c>
      <c r="O694" s="70">
        <f t="shared" si="231"/>
        <v>7.3398893072443294E-2</v>
      </c>
      <c r="P694" s="70">
        <f t="shared" si="232"/>
        <v>5.333333333333333</v>
      </c>
    </row>
    <row r="695" spans="1:16" x14ac:dyDescent="0.25">
      <c r="B695">
        <v>5</v>
      </c>
      <c r="C695" t="s">
        <v>4035</v>
      </c>
      <c r="D695">
        <v>14</v>
      </c>
      <c r="E695">
        <v>10.8</v>
      </c>
      <c r="F695">
        <f t="shared" si="228"/>
        <v>0.10800000000000001</v>
      </c>
      <c r="G695">
        <v>1.1000000000000001</v>
      </c>
      <c r="I695" s="78">
        <f>(1+F695-F694)^(1/(D695-D694))-1</f>
        <v>2.9563014098699991E-2</v>
      </c>
      <c r="J695">
        <f t="shared" si="229"/>
        <v>2.9563014098699991</v>
      </c>
      <c r="K695">
        <f t="shared" si="226"/>
        <v>9.8181818181818183</v>
      </c>
      <c r="N695" s="70">
        <f t="shared" si="230"/>
        <v>2.9563014098699991</v>
      </c>
      <c r="O695" s="70">
        <f t="shared" si="231"/>
        <v>0.3011047732274999</v>
      </c>
      <c r="P695" s="70">
        <f t="shared" si="232"/>
        <v>9.8181818181818183</v>
      </c>
    </row>
    <row r="696" spans="1:16" x14ac:dyDescent="0.25">
      <c r="B696">
        <v>5</v>
      </c>
      <c r="C696" t="s">
        <v>4036</v>
      </c>
      <c r="D696">
        <v>16</v>
      </c>
      <c r="E696">
        <v>22.4</v>
      </c>
      <c r="F696">
        <f t="shared" si="228"/>
        <v>0.22399999999999998</v>
      </c>
      <c r="G696">
        <v>1.6</v>
      </c>
      <c r="I696" s="78">
        <f>(1+F696-F695)^(1/(D696-D695))-1</f>
        <v>5.6409011699540601E-2</v>
      </c>
      <c r="J696">
        <f t="shared" si="229"/>
        <v>5.6409011699540601</v>
      </c>
      <c r="K696">
        <f t="shared" si="226"/>
        <v>13.999999999999998</v>
      </c>
      <c r="N696" s="70">
        <f t="shared" si="230"/>
        <v>5.6409011699540601</v>
      </c>
      <c r="O696" s="70">
        <f t="shared" si="231"/>
        <v>0.40292151213957578</v>
      </c>
      <c r="P696" s="70">
        <f t="shared" si="232"/>
        <v>13.999999999999998</v>
      </c>
    </row>
    <row r="697" spans="1:16" x14ac:dyDescent="0.25">
      <c r="B697">
        <v>6</v>
      </c>
      <c r="C697" t="s">
        <v>4034</v>
      </c>
      <c r="D697">
        <v>12</v>
      </c>
      <c r="E697">
        <v>5.3</v>
      </c>
      <c r="F697">
        <f t="shared" si="228"/>
        <v>5.2999999999999999E-2</v>
      </c>
      <c r="G697">
        <v>1.1000000000000001</v>
      </c>
      <c r="I697" s="78">
        <f>(1+F697)^(1/D697)-1</f>
        <v>4.3128765598297036E-3</v>
      </c>
      <c r="J697">
        <f t="shared" si="229"/>
        <v>0.43128765598297036</v>
      </c>
      <c r="K697">
        <f t="shared" si="226"/>
        <v>4.8181818181818175</v>
      </c>
      <c r="N697" s="70">
        <f t="shared" si="230"/>
        <v>0.43128765598297036</v>
      </c>
      <c r="O697" s="70">
        <f t="shared" si="231"/>
        <v>8.9512532373824047E-2</v>
      </c>
      <c r="P697" s="70">
        <f t="shared" si="232"/>
        <v>4.8181818181818175</v>
      </c>
    </row>
    <row r="698" spans="1:16" x14ac:dyDescent="0.25">
      <c r="B698">
        <v>6</v>
      </c>
      <c r="C698" t="s">
        <v>4035</v>
      </c>
      <c r="D698">
        <v>14</v>
      </c>
      <c r="E698">
        <v>12</v>
      </c>
      <c r="F698">
        <f t="shared" si="228"/>
        <v>0.12</v>
      </c>
      <c r="G698">
        <v>1.3</v>
      </c>
      <c r="I698" s="78">
        <f>(1+F698-F697)^(1/(D698-D697))-1</f>
        <v>3.2956920689338309E-2</v>
      </c>
      <c r="J698">
        <f t="shared" si="229"/>
        <v>3.2956920689338309</v>
      </c>
      <c r="K698">
        <f t="shared" si="226"/>
        <v>9.2307692307692299</v>
      </c>
      <c r="N698" s="70">
        <f t="shared" si="230"/>
        <v>3.2956920689338309</v>
      </c>
      <c r="O698" s="70">
        <f t="shared" si="231"/>
        <v>0.35703330746783174</v>
      </c>
      <c r="P698" s="70">
        <f t="shared" si="232"/>
        <v>9.2307692307692299</v>
      </c>
    </row>
    <row r="699" spans="1:16" x14ac:dyDescent="0.25">
      <c r="B699">
        <v>6</v>
      </c>
      <c r="C699" t="s">
        <v>4036</v>
      </c>
      <c r="D699">
        <v>16</v>
      </c>
      <c r="E699">
        <v>22.6</v>
      </c>
      <c r="F699">
        <f t="shared" si="228"/>
        <v>0.22600000000000001</v>
      </c>
      <c r="G699">
        <v>1.8</v>
      </c>
      <c r="I699" s="78">
        <f>(1+F699-F698)^(1/(D699-D698))-1</f>
        <v>5.1665346010792534E-2</v>
      </c>
      <c r="J699">
        <f t="shared" si="229"/>
        <v>5.1665346010792534</v>
      </c>
      <c r="K699">
        <f t="shared" si="226"/>
        <v>12.555555555555555</v>
      </c>
      <c r="N699" s="70">
        <f t="shared" si="230"/>
        <v>5.1665346010792534</v>
      </c>
      <c r="O699" s="70">
        <f t="shared" si="231"/>
        <v>0.41149390628064852</v>
      </c>
      <c r="P699" s="70">
        <f t="shared" si="232"/>
        <v>12.555555555555555</v>
      </c>
    </row>
    <row r="703" spans="1:16" x14ac:dyDescent="0.25">
      <c r="A703" s="72" t="s">
        <v>4043</v>
      </c>
      <c r="C703" t="s">
        <v>4048</v>
      </c>
    </row>
    <row r="707" spans="3:16" x14ac:dyDescent="0.25">
      <c r="C707" t="s">
        <v>157</v>
      </c>
      <c r="D707" t="s">
        <v>4049</v>
      </c>
      <c r="E707" t="s">
        <v>145</v>
      </c>
      <c r="F707" t="s">
        <v>4037</v>
      </c>
      <c r="G707" t="s">
        <v>147</v>
      </c>
      <c r="I707" t="s">
        <v>148</v>
      </c>
      <c r="J707" t="s">
        <v>150</v>
      </c>
      <c r="K707" t="s">
        <v>215</v>
      </c>
      <c r="N707" t="s">
        <v>148</v>
      </c>
      <c r="O707" t="s">
        <v>147</v>
      </c>
      <c r="P707" t="s">
        <v>149</v>
      </c>
    </row>
    <row r="708" spans="3:16" x14ac:dyDescent="0.25">
      <c r="C708">
        <v>1980</v>
      </c>
      <c r="D708" t="s">
        <v>4050</v>
      </c>
      <c r="E708">
        <v>4</v>
      </c>
      <c r="F708">
        <v>0.23630000000000001</v>
      </c>
      <c r="G708">
        <v>7.7999999999999996E-3</v>
      </c>
      <c r="I708" s="78">
        <f t="shared" ref="I708:I739" si="233">(1+F708)^(1/E708)-1</f>
        <v>5.4462081991112576E-2</v>
      </c>
      <c r="J708">
        <f t="shared" ref="J708" si="234">I708*100</f>
        <v>5.4462081991112576</v>
      </c>
      <c r="K708">
        <f t="shared" ref="K708:K739" si="235">F708/G708</f>
        <v>30.294871794871799</v>
      </c>
      <c r="N708" s="70">
        <f t="shared" ref="N708:N739" si="236">J708</f>
        <v>5.4462081991112576</v>
      </c>
      <c r="O708" s="70">
        <f t="shared" ref="O708" si="237">N708/P708</f>
        <v>0.17977327106672791</v>
      </c>
      <c r="P708" s="70">
        <f t="shared" ref="P708:P739" si="238">K708</f>
        <v>30.294871794871799</v>
      </c>
    </row>
    <row r="709" spans="3:16" x14ac:dyDescent="0.25">
      <c r="C709">
        <v>1981</v>
      </c>
      <c r="D709" t="s">
        <v>4050</v>
      </c>
      <c r="E709">
        <v>4</v>
      </c>
      <c r="F709">
        <v>0.24310000000000001</v>
      </c>
      <c r="G709">
        <v>8.6999999999999994E-3</v>
      </c>
      <c r="I709" s="78">
        <f t="shared" si="233"/>
        <v>5.5909060847234127E-2</v>
      </c>
      <c r="J709">
        <f t="shared" ref="J709:J715" si="239">I709*100</f>
        <v>5.5909060847234127</v>
      </c>
      <c r="K709">
        <f t="shared" si="235"/>
        <v>27.942528735632187</v>
      </c>
      <c r="N709" s="70">
        <f t="shared" si="236"/>
        <v>5.5909060847234127</v>
      </c>
      <c r="O709" s="70">
        <f t="shared" ref="O709:O715" si="240">N709/P709</f>
        <v>0.20008590266184156</v>
      </c>
      <c r="P709" s="70">
        <f t="shared" si="238"/>
        <v>27.942528735632187</v>
      </c>
    </row>
    <row r="710" spans="3:16" x14ac:dyDescent="0.25">
      <c r="C710">
        <v>1982</v>
      </c>
      <c r="D710" t="s">
        <v>4050</v>
      </c>
      <c r="E710">
        <v>4</v>
      </c>
      <c r="F710">
        <v>0.28349999999999997</v>
      </c>
      <c r="G710">
        <v>8.8000000000000005E-3</v>
      </c>
      <c r="I710" s="78">
        <f t="shared" si="233"/>
        <v>6.4385545770590191E-2</v>
      </c>
      <c r="J710">
        <f t="shared" si="239"/>
        <v>6.4385545770590191</v>
      </c>
      <c r="K710">
        <f t="shared" si="235"/>
        <v>32.215909090909086</v>
      </c>
      <c r="N710" s="70">
        <f t="shared" si="236"/>
        <v>6.4385545770590191</v>
      </c>
      <c r="O710" s="70">
        <f t="shared" si="240"/>
        <v>0.19985636782405425</v>
      </c>
      <c r="P710" s="70">
        <f t="shared" si="238"/>
        <v>32.215909090909086</v>
      </c>
    </row>
    <row r="711" spans="3:16" x14ac:dyDescent="0.25">
      <c r="C711">
        <v>1983</v>
      </c>
      <c r="D711" t="s">
        <v>4050</v>
      </c>
      <c r="E711">
        <v>4</v>
      </c>
      <c r="F711">
        <v>0.30230000000000001</v>
      </c>
      <c r="G711">
        <v>8.6E-3</v>
      </c>
      <c r="I711" s="78">
        <f t="shared" si="233"/>
        <v>6.8261951066597826E-2</v>
      </c>
      <c r="J711">
        <f t="shared" si="239"/>
        <v>6.8261951066597826</v>
      </c>
      <c r="K711">
        <f t="shared" si="235"/>
        <v>35.151162790697676</v>
      </c>
      <c r="N711" s="70">
        <f t="shared" si="236"/>
        <v>6.8261951066597826</v>
      </c>
      <c r="O711" s="70">
        <f t="shared" si="240"/>
        <v>0.19419542810874671</v>
      </c>
      <c r="P711" s="70">
        <f t="shared" si="238"/>
        <v>35.151162790697676</v>
      </c>
    </row>
    <row r="712" spans="3:16" x14ac:dyDescent="0.25">
      <c r="C712">
        <v>1984</v>
      </c>
      <c r="D712" t="s">
        <v>4050</v>
      </c>
      <c r="E712">
        <v>4</v>
      </c>
      <c r="F712">
        <v>0.30880000000000002</v>
      </c>
      <c r="G712">
        <v>8.3999999999999995E-3</v>
      </c>
      <c r="I712" s="78">
        <f t="shared" si="233"/>
        <v>6.9592432511565328E-2</v>
      </c>
      <c r="J712">
        <f t="shared" si="239"/>
        <v>6.9592432511565328</v>
      </c>
      <c r="K712">
        <f t="shared" si="235"/>
        <v>36.761904761904766</v>
      </c>
      <c r="N712" s="70">
        <f t="shared" si="236"/>
        <v>6.9592432511565328</v>
      </c>
      <c r="O712" s="70">
        <f t="shared" si="240"/>
        <v>0.1893058397335326</v>
      </c>
      <c r="P712" s="70">
        <f t="shared" si="238"/>
        <v>36.761904761904766</v>
      </c>
    </row>
    <row r="713" spans="3:16" x14ac:dyDescent="0.25">
      <c r="C713">
        <v>1985</v>
      </c>
      <c r="D713" t="s">
        <v>4050</v>
      </c>
      <c r="E713">
        <v>4</v>
      </c>
      <c r="F713">
        <v>0.33189999999999997</v>
      </c>
      <c r="G713">
        <v>8.3999999999999995E-3</v>
      </c>
      <c r="I713" s="78">
        <f t="shared" si="233"/>
        <v>7.4281024662567585E-2</v>
      </c>
      <c r="J713">
        <f t="shared" si="239"/>
        <v>7.4281024662567585</v>
      </c>
      <c r="K713">
        <f t="shared" si="235"/>
        <v>39.511904761904759</v>
      </c>
      <c r="N713" s="70">
        <f t="shared" si="236"/>
        <v>7.4281024662567585</v>
      </c>
      <c r="O713" s="70">
        <f t="shared" si="240"/>
        <v>0.18799656738944495</v>
      </c>
      <c r="P713" s="70">
        <f t="shared" si="238"/>
        <v>39.511904761904759</v>
      </c>
    </row>
    <row r="714" spans="3:16" x14ac:dyDescent="0.25">
      <c r="C714">
        <v>1986</v>
      </c>
      <c r="D714" t="s">
        <v>4050</v>
      </c>
      <c r="E714">
        <v>4</v>
      </c>
      <c r="F714">
        <v>0.3367</v>
      </c>
      <c r="G714">
        <v>8.6E-3</v>
      </c>
      <c r="I714" s="78">
        <f t="shared" si="233"/>
        <v>7.524761275100178E-2</v>
      </c>
      <c r="J714">
        <f t="shared" si="239"/>
        <v>7.524761275100178</v>
      </c>
      <c r="K714">
        <f t="shared" si="235"/>
        <v>39.151162790697676</v>
      </c>
      <c r="N714" s="70">
        <f t="shared" si="236"/>
        <v>7.524761275100178</v>
      </c>
      <c r="O714" s="70">
        <f t="shared" si="240"/>
        <v>0.19219764468625342</v>
      </c>
      <c r="P714" s="70">
        <f t="shared" si="238"/>
        <v>39.151162790697676</v>
      </c>
    </row>
    <row r="715" spans="3:16" x14ac:dyDescent="0.25">
      <c r="C715">
        <v>1987</v>
      </c>
      <c r="D715" t="s">
        <v>4050</v>
      </c>
      <c r="E715">
        <v>4</v>
      </c>
      <c r="F715">
        <v>0.33939999999999998</v>
      </c>
      <c r="G715">
        <v>8.2000000000000007E-3</v>
      </c>
      <c r="I715" s="78">
        <f t="shared" si="233"/>
        <v>7.5790175050109099E-2</v>
      </c>
      <c r="J715">
        <f t="shared" si="239"/>
        <v>7.5790175050109099</v>
      </c>
      <c r="K715">
        <f t="shared" si="235"/>
        <v>41.390243902439018</v>
      </c>
      <c r="N715" s="70">
        <f t="shared" si="236"/>
        <v>7.5790175050109099</v>
      </c>
      <c r="O715" s="70">
        <f t="shared" si="240"/>
        <v>0.18311120666201966</v>
      </c>
      <c r="P715" s="70">
        <f t="shared" si="238"/>
        <v>41.390243902439018</v>
      </c>
    </row>
    <row r="716" spans="3:16" x14ac:dyDescent="0.25">
      <c r="C716">
        <v>1988</v>
      </c>
      <c r="D716" t="s">
        <v>4050</v>
      </c>
      <c r="E716">
        <v>4</v>
      </c>
      <c r="F716">
        <v>0.3402</v>
      </c>
      <c r="G716">
        <v>9.1000000000000004E-3</v>
      </c>
      <c r="I716" s="78">
        <f t="shared" si="233"/>
        <v>7.59507767079457E-2</v>
      </c>
      <c r="J716">
        <f t="shared" ref="J716" si="241">I716*100</f>
        <v>7.59507767079457</v>
      </c>
      <c r="K716">
        <f t="shared" si="235"/>
        <v>37.38461538461538</v>
      </c>
      <c r="N716" s="70">
        <f t="shared" si="236"/>
        <v>7.59507767079457</v>
      </c>
      <c r="O716" s="70">
        <f t="shared" ref="O716" si="242">N716/P716</f>
        <v>0.20316051382783831</v>
      </c>
      <c r="P716" s="70">
        <f t="shared" si="238"/>
        <v>37.38461538461538</v>
      </c>
    </row>
    <row r="717" spans="3:16" x14ac:dyDescent="0.25">
      <c r="C717">
        <v>1989</v>
      </c>
      <c r="D717" t="s">
        <v>4050</v>
      </c>
      <c r="E717">
        <v>4</v>
      </c>
      <c r="F717">
        <v>0.36809999999999998</v>
      </c>
      <c r="G717">
        <v>8.3999999999999995E-3</v>
      </c>
      <c r="I717" s="78">
        <f t="shared" si="233"/>
        <v>8.1507313749599408E-2</v>
      </c>
      <c r="J717">
        <f t="shared" ref="J717:J722" si="243">I717*100</f>
        <v>8.1507313749599408</v>
      </c>
      <c r="K717">
        <f t="shared" si="235"/>
        <v>43.821428571428569</v>
      </c>
      <c r="N717" s="70">
        <f t="shared" si="236"/>
        <v>8.1507313749599408</v>
      </c>
      <c r="O717" s="70">
        <f t="shared" ref="O717:O722" si="244">N717/P717</f>
        <v>0.18599875998278595</v>
      </c>
      <c r="P717" s="70">
        <f t="shared" si="238"/>
        <v>43.821428571428569</v>
      </c>
    </row>
    <row r="718" spans="3:16" x14ac:dyDescent="0.25">
      <c r="C718">
        <v>1990</v>
      </c>
      <c r="D718" t="s">
        <v>4050</v>
      </c>
      <c r="E718">
        <v>4</v>
      </c>
      <c r="F718">
        <v>0.37640000000000001</v>
      </c>
      <c r="G718">
        <v>8.6E-3</v>
      </c>
      <c r="I718" s="78">
        <f t="shared" si="233"/>
        <v>8.3143919377751674E-2</v>
      </c>
      <c r="J718">
        <f t="shared" si="243"/>
        <v>8.3143919377751665</v>
      </c>
      <c r="K718">
        <f t="shared" si="235"/>
        <v>43.767441860465119</v>
      </c>
      <c r="N718" s="70">
        <f t="shared" si="236"/>
        <v>8.3143919377751665</v>
      </c>
      <c r="O718" s="70">
        <f t="shared" si="244"/>
        <v>0.18996750973662707</v>
      </c>
      <c r="P718" s="70">
        <f t="shared" si="238"/>
        <v>43.767441860465119</v>
      </c>
    </row>
    <row r="719" spans="3:16" x14ac:dyDescent="0.25">
      <c r="C719">
        <v>1991</v>
      </c>
      <c r="D719" t="s">
        <v>4050</v>
      </c>
      <c r="E719">
        <v>4</v>
      </c>
      <c r="F719">
        <v>0.39329999999999998</v>
      </c>
      <c r="G719">
        <v>8.6999999999999994E-3</v>
      </c>
      <c r="I719" s="78">
        <f t="shared" si="233"/>
        <v>8.6453539884810304E-2</v>
      </c>
      <c r="J719">
        <f t="shared" si="243"/>
        <v>8.6453539884810304</v>
      </c>
      <c r="K719">
        <f t="shared" si="235"/>
        <v>45.206896551724142</v>
      </c>
      <c r="N719" s="70">
        <f t="shared" si="236"/>
        <v>8.6453539884810304</v>
      </c>
      <c r="O719" s="70">
        <f t="shared" si="244"/>
        <v>0.19123971446678098</v>
      </c>
      <c r="P719" s="70">
        <f t="shared" si="238"/>
        <v>45.206896551724142</v>
      </c>
    </row>
    <row r="720" spans="3:16" x14ac:dyDescent="0.25">
      <c r="C720">
        <v>1992</v>
      </c>
      <c r="D720" t="s">
        <v>4050</v>
      </c>
      <c r="E720">
        <v>4</v>
      </c>
      <c r="F720">
        <v>0.39660000000000001</v>
      </c>
      <c r="G720">
        <v>8.6999999999999994E-3</v>
      </c>
      <c r="I720" s="78">
        <f t="shared" si="233"/>
        <v>8.7096279547539179E-2</v>
      </c>
      <c r="J720">
        <f t="shared" si="243"/>
        <v>8.7096279547539179</v>
      </c>
      <c r="K720">
        <f t="shared" si="235"/>
        <v>45.58620689655173</v>
      </c>
      <c r="N720" s="70">
        <f t="shared" si="236"/>
        <v>8.7096279547539179</v>
      </c>
      <c r="O720" s="70">
        <f t="shared" si="244"/>
        <v>0.1910584044537546</v>
      </c>
      <c r="P720" s="70">
        <f t="shared" si="238"/>
        <v>45.58620689655173</v>
      </c>
    </row>
    <row r="721" spans="3:16" x14ac:dyDescent="0.25">
      <c r="C721">
        <v>1993</v>
      </c>
      <c r="D721" t="s">
        <v>4050</v>
      </c>
      <c r="E721">
        <v>4</v>
      </c>
      <c r="F721">
        <v>0.3962</v>
      </c>
      <c r="G721">
        <v>9.1999999999999998E-3</v>
      </c>
      <c r="I721" s="78">
        <f t="shared" si="233"/>
        <v>8.7018432414701197E-2</v>
      </c>
      <c r="J721">
        <f t="shared" si="243"/>
        <v>8.7018432414701188</v>
      </c>
      <c r="K721">
        <f t="shared" si="235"/>
        <v>43.065217391304351</v>
      </c>
      <c r="N721" s="70">
        <f t="shared" si="236"/>
        <v>8.7018432414701188</v>
      </c>
      <c r="O721" s="70">
        <f t="shared" si="244"/>
        <v>0.20206198339607542</v>
      </c>
      <c r="P721" s="70">
        <f t="shared" si="238"/>
        <v>43.065217391304351</v>
      </c>
    </row>
    <row r="722" spans="3:16" x14ac:dyDescent="0.25">
      <c r="C722">
        <v>1994</v>
      </c>
      <c r="D722" t="s">
        <v>4050</v>
      </c>
      <c r="E722">
        <v>4</v>
      </c>
      <c r="F722">
        <v>0.3957</v>
      </c>
      <c r="G722">
        <v>9.1000000000000004E-3</v>
      </c>
      <c r="I722" s="78">
        <f t="shared" si="233"/>
        <v>8.692109997289732E-2</v>
      </c>
      <c r="J722">
        <f t="shared" si="243"/>
        <v>8.692109997289732</v>
      </c>
      <c r="K722">
        <f t="shared" si="235"/>
        <v>43.483516483516482</v>
      </c>
      <c r="N722" s="70">
        <f t="shared" si="236"/>
        <v>8.692109997289732</v>
      </c>
      <c r="O722" s="70">
        <f t="shared" si="244"/>
        <v>0.19989436688232642</v>
      </c>
      <c r="P722" s="70">
        <f t="shared" si="238"/>
        <v>43.483516483516482</v>
      </c>
    </row>
    <row r="723" spans="3:16" x14ac:dyDescent="0.25">
      <c r="C723">
        <v>1995</v>
      </c>
      <c r="D723" t="s">
        <v>4050</v>
      </c>
      <c r="E723">
        <v>4</v>
      </c>
      <c r="F723">
        <v>0.44519999999999998</v>
      </c>
      <c r="G723">
        <v>1.01E-2</v>
      </c>
      <c r="I723" s="78">
        <f t="shared" si="233"/>
        <v>9.643272213661036E-2</v>
      </c>
      <c r="J723">
        <f t="shared" ref="J723" si="245">I723*100</f>
        <v>9.6432722136610352</v>
      </c>
      <c r="K723">
        <f t="shared" si="235"/>
        <v>44.079207920792079</v>
      </c>
      <c r="N723" s="70">
        <f t="shared" si="236"/>
        <v>9.6432722136610352</v>
      </c>
      <c r="O723" s="70">
        <f t="shared" ref="O723" si="246">N723/P723</f>
        <v>0.21877144959114209</v>
      </c>
      <c r="P723" s="70">
        <f t="shared" si="238"/>
        <v>44.079207920792079</v>
      </c>
    </row>
    <row r="724" spans="3:16" x14ac:dyDescent="0.25">
      <c r="C724">
        <v>1996</v>
      </c>
      <c r="D724" t="s">
        <v>4050</v>
      </c>
      <c r="E724">
        <v>4</v>
      </c>
      <c r="F724">
        <v>0.4365</v>
      </c>
      <c r="G724">
        <v>1.03E-2</v>
      </c>
      <c r="I724" s="78">
        <f t="shared" si="233"/>
        <v>9.4778872397561109E-2</v>
      </c>
      <c r="J724">
        <f t="shared" ref="J724:J769" si="247">I724*100</f>
        <v>9.4778872397561109</v>
      </c>
      <c r="K724">
        <f t="shared" si="235"/>
        <v>42.378640776699029</v>
      </c>
      <c r="N724" s="70">
        <f t="shared" si="236"/>
        <v>9.4778872397561109</v>
      </c>
      <c r="O724" s="70">
        <f t="shared" ref="O724:O769" si="248">N724/P724</f>
        <v>0.22364774013628394</v>
      </c>
      <c r="P724" s="70">
        <f t="shared" si="238"/>
        <v>42.378640776699029</v>
      </c>
    </row>
    <row r="725" spans="3:16" x14ac:dyDescent="0.25">
      <c r="C725">
        <v>1997</v>
      </c>
      <c r="D725" t="s">
        <v>4050</v>
      </c>
      <c r="E725">
        <v>4</v>
      </c>
      <c r="F725">
        <v>0.44890000000000002</v>
      </c>
      <c r="G725">
        <v>9.9000000000000008E-3</v>
      </c>
      <c r="I725" s="78">
        <f t="shared" si="233"/>
        <v>9.7133820954460548E-2</v>
      </c>
      <c r="J725">
        <f t="shared" si="247"/>
        <v>9.7133820954460539</v>
      </c>
      <c r="K725">
        <f t="shared" si="235"/>
        <v>45.343434343434339</v>
      </c>
      <c r="N725" s="70">
        <f t="shared" si="236"/>
        <v>9.7133820954460539</v>
      </c>
      <c r="O725" s="70">
        <f t="shared" si="248"/>
        <v>0.2142180502225795</v>
      </c>
      <c r="P725" s="70">
        <f t="shared" si="238"/>
        <v>45.343434343434339</v>
      </c>
    </row>
    <row r="726" spans="3:16" x14ac:dyDescent="0.25">
      <c r="C726">
        <v>1998</v>
      </c>
      <c r="D726" t="s">
        <v>4050</v>
      </c>
      <c r="E726">
        <v>4</v>
      </c>
      <c r="F726">
        <v>0.47420000000000001</v>
      </c>
      <c r="G726">
        <v>0.01</v>
      </c>
      <c r="I726" s="78">
        <f t="shared" si="233"/>
        <v>0.10189218197194028</v>
      </c>
      <c r="J726">
        <f t="shared" si="247"/>
        <v>10.189218197194027</v>
      </c>
      <c r="K726">
        <f t="shared" si="235"/>
        <v>47.42</v>
      </c>
      <c r="N726" s="70">
        <f t="shared" si="236"/>
        <v>10.189218197194027</v>
      </c>
      <c r="O726" s="70">
        <f t="shared" si="248"/>
        <v>0.21487174603951975</v>
      </c>
      <c r="P726" s="70">
        <f t="shared" si="238"/>
        <v>47.42</v>
      </c>
    </row>
    <row r="727" spans="3:16" x14ac:dyDescent="0.25">
      <c r="C727">
        <v>1999</v>
      </c>
      <c r="D727" t="s">
        <v>4050</v>
      </c>
      <c r="E727">
        <v>4</v>
      </c>
      <c r="F727">
        <v>0.4793</v>
      </c>
      <c r="G727">
        <v>9.7000000000000003E-3</v>
      </c>
      <c r="I727" s="78">
        <f t="shared" si="233"/>
        <v>0.10284394807490371</v>
      </c>
      <c r="J727">
        <f t="shared" si="247"/>
        <v>10.284394807490372</v>
      </c>
      <c r="K727">
        <f t="shared" si="235"/>
        <v>49.412371134020617</v>
      </c>
      <c r="N727" s="70">
        <f t="shared" si="236"/>
        <v>10.284394807490372</v>
      </c>
      <c r="O727" s="70">
        <f t="shared" si="248"/>
        <v>0.20813400716181224</v>
      </c>
      <c r="P727" s="70">
        <f t="shared" si="238"/>
        <v>49.412371134020617</v>
      </c>
    </row>
    <row r="728" spans="3:16" x14ac:dyDescent="0.25">
      <c r="C728">
        <v>2000</v>
      </c>
      <c r="D728" t="s">
        <v>4050</v>
      </c>
      <c r="E728">
        <v>4</v>
      </c>
      <c r="F728">
        <v>0.50680000000000003</v>
      </c>
      <c r="G728">
        <v>8.8000000000000005E-3</v>
      </c>
      <c r="I728" s="78">
        <f t="shared" si="233"/>
        <v>0.10793403262313972</v>
      </c>
      <c r="J728">
        <f t="shared" si="247"/>
        <v>10.793403262313973</v>
      </c>
      <c r="K728">
        <f t="shared" si="235"/>
        <v>57.590909090909093</v>
      </c>
      <c r="N728" s="70">
        <f t="shared" si="236"/>
        <v>10.793403262313973</v>
      </c>
      <c r="O728" s="70">
        <f t="shared" si="248"/>
        <v>0.18741505270000583</v>
      </c>
      <c r="P728" s="70">
        <f t="shared" si="238"/>
        <v>57.590909090909093</v>
      </c>
    </row>
    <row r="729" spans="3:16" x14ac:dyDescent="0.25">
      <c r="C729">
        <v>2001</v>
      </c>
      <c r="D729" t="s">
        <v>4050</v>
      </c>
      <c r="E729">
        <v>4</v>
      </c>
      <c r="F729">
        <v>0.52710000000000001</v>
      </c>
      <c r="G729">
        <v>8.8000000000000005E-3</v>
      </c>
      <c r="I729" s="78">
        <f t="shared" si="233"/>
        <v>0.11164692063472725</v>
      </c>
      <c r="J729">
        <f t="shared" si="247"/>
        <v>11.164692063472724</v>
      </c>
      <c r="K729">
        <f t="shared" si="235"/>
        <v>59.897727272727273</v>
      </c>
      <c r="N729" s="70">
        <f t="shared" si="236"/>
        <v>11.164692063472724</v>
      </c>
      <c r="O729" s="70">
        <f t="shared" si="248"/>
        <v>0.18639592137841013</v>
      </c>
      <c r="P729" s="70">
        <f t="shared" si="238"/>
        <v>59.897727272727273</v>
      </c>
    </row>
    <row r="730" spans="3:16" x14ac:dyDescent="0.25">
      <c r="C730">
        <v>2002</v>
      </c>
      <c r="D730" t="s">
        <v>4050</v>
      </c>
      <c r="E730">
        <v>4</v>
      </c>
      <c r="F730">
        <v>0.502</v>
      </c>
      <c r="G730">
        <v>8.8000000000000005E-3</v>
      </c>
      <c r="I730" s="78">
        <f t="shared" si="233"/>
        <v>0.10705062936989584</v>
      </c>
      <c r="J730">
        <f t="shared" si="247"/>
        <v>10.705062936989584</v>
      </c>
      <c r="K730">
        <f t="shared" si="235"/>
        <v>57.04545454545454</v>
      </c>
      <c r="N730" s="70">
        <f t="shared" si="236"/>
        <v>10.705062936989584</v>
      </c>
      <c r="O730" s="70">
        <f t="shared" si="248"/>
        <v>0.18765847379583336</v>
      </c>
      <c r="P730" s="70">
        <f t="shared" si="238"/>
        <v>57.04545454545454</v>
      </c>
    </row>
    <row r="731" spans="3:16" x14ac:dyDescent="0.25">
      <c r="C731">
        <v>2003</v>
      </c>
      <c r="D731" t="s">
        <v>4050</v>
      </c>
      <c r="E731">
        <v>4</v>
      </c>
      <c r="F731">
        <v>0.48780000000000001</v>
      </c>
      <c r="G731">
        <v>8.9999999999999993E-3</v>
      </c>
      <c r="I731" s="78">
        <f t="shared" si="233"/>
        <v>0.10442477044561516</v>
      </c>
      <c r="J731">
        <f t="shared" si="247"/>
        <v>10.442477044561516</v>
      </c>
      <c r="K731">
        <f t="shared" si="235"/>
        <v>54.2</v>
      </c>
      <c r="N731" s="70">
        <f t="shared" si="236"/>
        <v>10.442477044561516</v>
      </c>
      <c r="O731" s="70">
        <f t="shared" si="248"/>
        <v>0.19266562812844124</v>
      </c>
      <c r="P731" s="70">
        <f t="shared" si="238"/>
        <v>54.2</v>
      </c>
    </row>
    <row r="732" spans="3:16" x14ac:dyDescent="0.25">
      <c r="C732">
        <v>2004</v>
      </c>
      <c r="D732" t="s">
        <v>4050</v>
      </c>
      <c r="E732">
        <v>4</v>
      </c>
      <c r="F732">
        <v>0.51980000000000004</v>
      </c>
      <c r="G732">
        <v>9.1999999999999998E-3</v>
      </c>
      <c r="I732" s="78">
        <f t="shared" si="233"/>
        <v>0.11031603033322845</v>
      </c>
      <c r="J732">
        <f t="shared" si="247"/>
        <v>11.031603033322845</v>
      </c>
      <c r="K732">
        <f t="shared" si="235"/>
        <v>56.500000000000007</v>
      </c>
      <c r="N732" s="70">
        <f t="shared" si="236"/>
        <v>11.031603033322845</v>
      </c>
      <c r="O732" s="70">
        <f t="shared" si="248"/>
        <v>0.19524961120925388</v>
      </c>
      <c r="P732" s="70">
        <f t="shared" si="238"/>
        <v>56.500000000000007</v>
      </c>
    </row>
    <row r="733" spans="3:16" x14ac:dyDescent="0.25">
      <c r="C733">
        <v>2005</v>
      </c>
      <c r="D733" t="s">
        <v>4050</v>
      </c>
      <c r="E733">
        <v>4</v>
      </c>
      <c r="F733">
        <v>0.54369999999999996</v>
      </c>
      <c r="G733">
        <v>8.8999999999999999E-3</v>
      </c>
      <c r="I733" s="78">
        <f t="shared" si="233"/>
        <v>0.11465566105639846</v>
      </c>
      <c r="J733">
        <f t="shared" si="247"/>
        <v>11.465566105639846</v>
      </c>
      <c r="K733">
        <f t="shared" si="235"/>
        <v>61.089887640449433</v>
      </c>
      <c r="N733" s="70">
        <f t="shared" si="236"/>
        <v>11.465566105639846</v>
      </c>
      <c r="O733" s="70">
        <f t="shared" si="248"/>
        <v>0.18768353566340745</v>
      </c>
      <c r="P733" s="70">
        <f t="shared" si="238"/>
        <v>61.089887640449433</v>
      </c>
    </row>
    <row r="734" spans="3:16" x14ac:dyDescent="0.25">
      <c r="C734">
        <v>2006</v>
      </c>
      <c r="D734" t="s">
        <v>4050</v>
      </c>
      <c r="E734">
        <v>4</v>
      </c>
      <c r="F734">
        <v>0.53879999999999995</v>
      </c>
      <c r="G734">
        <v>9.1999999999999998E-3</v>
      </c>
      <c r="I734" s="78">
        <f t="shared" si="233"/>
        <v>0.11377007348772694</v>
      </c>
      <c r="J734">
        <f t="shared" si="247"/>
        <v>11.377007348772693</v>
      </c>
      <c r="K734">
        <f t="shared" si="235"/>
        <v>58.565217391304344</v>
      </c>
      <c r="N734" s="70">
        <f t="shared" si="236"/>
        <v>11.377007348772693</v>
      </c>
      <c r="O734" s="70">
        <f t="shared" si="248"/>
        <v>0.19426218932574013</v>
      </c>
      <c r="P734" s="70">
        <f t="shared" si="238"/>
        <v>58.565217391304344</v>
      </c>
    </row>
    <row r="735" spans="3:16" x14ac:dyDescent="0.25">
      <c r="C735">
        <v>2007</v>
      </c>
      <c r="D735" t="s">
        <v>4050</v>
      </c>
      <c r="E735">
        <v>4</v>
      </c>
      <c r="F735">
        <v>0.53820000000000001</v>
      </c>
      <c r="G735">
        <v>8.6999999999999994E-3</v>
      </c>
      <c r="I735" s="78">
        <f t="shared" si="233"/>
        <v>0.11366148891238392</v>
      </c>
      <c r="J735">
        <f t="shared" si="247"/>
        <v>11.366148891238392</v>
      </c>
      <c r="K735">
        <f t="shared" si="235"/>
        <v>61.862068965517246</v>
      </c>
      <c r="N735" s="70">
        <f t="shared" si="236"/>
        <v>11.366148891238392</v>
      </c>
      <c r="O735" s="70">
        <f t="shared" si="248"/>
        <v>0.18373373347040878</v>
      </c>
      <c r="P735" s="70">
        <f t="shared" si="238"/>
        <v>61.862068965517246</v>
      </c>
    </row>
    <row r="736" spans="3:16" x14ac:dyDescent="0.25">
      <c r="C736">
        <v>2008</v>
      </c>
      <c r="D736" t="s">
        <v>4050</v>
      </c>
      <c r="E736">
        <v>4</v>
      </c>
      <c r="F736">
        <v>0.54690000000000005</v>
      </c>
      <c r="G736">
        <v>8.8000000000000005E-3</v>
      </c>
      <c r="I736" s="78">
        <f t="shared" si="233"/>
        <v>0.11523286658922505</v>
      </c>
      <c r="J736">
        <f t="shared" si="247"/>
        <v>11.523286658922505</v>
      </c>
      <c r="K736">
        <f t="shared" si="235"/>
        <v>62.147727272727273</v>
      </c>
      <c r="N736" s="70">
        <f t="shared" si="236"/>
        <v>11.523286658922505</v>
      </c>
      <c r="O736" s="70">
        <f t="shared" si="248"/>
        <v>0.18541766794389841</v>
      </c>
      <c r="P736" s="70">
        <f t="shared" si="238"/>
        <v>62.147727272727273</v>
      </c>
    </row>
    <row r="737" spans="3:16" x14ac:dyDescent="0.25">
      <c r="C737">
        <v>2009</v>
      </c>
      <c r="D737" t="s">
        <v>4050</v>
      </c>
      <c r="E737">
        <v>4</v>
      </c>
      <c r="F737">
        <v>0.54969999999999997</v>
      </c>
      <c r="G737">
        <v>9.1999999999999998E-3</v>
      </c>
      <c r="I737" s="78">
        <f t="shared" si="233"/>
        <v>0.11573718727537075</v>
      </c>
      <c r="J737">
        <f t="shared" si="247"/>
        <v>11.573718727537074</v>
      </c>
      <c r="K737">
        <f t="shared" si="235"/>
        <v>59.75</v>
      </c>
      <c r="N737" s="70">
        <f t="shared" si="236"/>
        <v>11.573718727537074</v>
      </c>
      <c r="O737" s="70">
        <f t="shared" si="248"/>
        <v>0.19370240548179202</v>
      </c>
      <c r="P737" s="70">
        <f t="shared" si="238"/>
        <v>59.75</v>
      </c>
    </row>
    <row r="738" spans="3:16" x14ac:dyDescent="0.25">
      <c r="C738">
        <v>2010</v>
      </c>
      <c r="D738" t="s">
        <v>4050</v>
      </c>
      <c r="E738">
        <v>4</v>
      </c>
      <c r="F738">
        <v>0.55030000000000001</v>
      </c>
      <c r="G738">
        <v>8.8000000000000005E-3</v>
      </c>
      <c r="I738" s="78">
        <f t="shared" si="233"/>
        <v>0.1158451670679741</v>
      </c>
      <c r="J738">
        <f t="shared" si="247"/>
        <v>11.584516706797409</v>
      </c>
      <c r="K738">
        <f t="shared" si="235"/>
        <v>62.534090909090907</v>
      </c>
      <c r="N738" s="70">
        <f t="shared" si="236"/>
        <v>11.584516706797409</v>
      </c>
      <c r="O738" s="70">
        <f t="shared" si="248"/>
        <v>0.18525122118811049</v>
      </c>
      <c r="P738" s="70">
        <f t="shared" si="238"/>
        <v>62.534090909090907</v>
      </c>
    </row>
    <row r="739" spans="3:16" x14ac:dyDescent="0.25">
      <c r="C739">
        <v>1980</v>
      </c>
      <c r="D739" t="s">
        <v>4050</v>
      </c>
      <c r="E739">
        <v>4</v>
      </c>
      <c r="F739">
        <v>0.15379999999999999</v>
      </c>
      <c r="G739">
        <v>1.0500000000000001E-2</v>
      </c>
      <c r="I739" s="78">
        <f t="shared" si="233"/>
        <v>3.6412479372035289E-2</v>
      </c>
      <c r="J739">
        <f t="shared" si="247"/>
        <v>3.6412479372035289</v>
      </c>
      <c r="K739">
        <f t="shared" si="235"/>
        <v>14.647619047619045</v>
      </c>
      <c r="N739" s="70">
        <f t="shared" si="236"/>
        <v>3.6412479372035289</v>
      </c>
      <c r="O739" s="70">
        <f t="shared" si="248"/>
        <v>0.24858974863873251</v>
      </c>
      <c r="P739" s="70">
        <f t="shared" si="238"/>
        <v>14.647619047619045</v>
      </c>
    </row>
    <row r="740" spans="3:16" x14ac:dyDescent="0.25">
      <c r="C740">
        <v>1981</v>
      </c>
      <c r="D740" t="s">
        <v>4050</v>
      </c>
      <c r="E740">
        <v>4</v>
      </c>
      <c r="F740">
        <v>0.14280000000000001</v>
      </c>
      <c r="G740">
        <v>1.15E-2</v>
      </c>
      <c r="I740" s="78">
        <f t="shared" ref="I740:I769" si="249">(1+F740)^(1/E740)-1</f>
        <v>3.3933383343153878E-2</v>
      </c>
      <c r="J740">
        <f t="shared" si="247"/>
        <v>3.3933383343153878</v>
      </c>
      <c r="K740">
        <f t="shared" ref="K740:K769" si="250">F740/G740</f>
        <v>12.417391304347827</v>
      </c>
      <c r="N740" s="70">
        <f t="shared" ref="N740:N769" si="251">J740</f>
        <v>3.3933383343153878</v>
      </c>
      <c r="O740" s="70">
        <f t="shared" si="248"/>
        <v>0.27327304513044087</v>
      </c>
      <c r="P740" s="70">
        <f t="shared" ref="P740:P769" si="252">K740</f>
        <v>12.417391304347827</v>
      </c>
    </row>
    <row r="741" spans="3:16" x14ac:dyDescent="0.25">
      <c r="C741">
        <v>1982</v>
      </c>
      <c r="D741" t="s">
        <v>4050</v>
      </c>
      <c r="E741">
        <v>4</v>
      </c>
      <c r="F741">
        <v>0.18959999999999999</v>
      </c>
      <c r="G741">
        <v>1.1599999999999999E-2</v>
      </c>
      <c r="I741" s="78">
        <f t="shared" si="249"/>
        <v>4.4360022384464237E-2</v>
      </c>
      <c r="J741">
        <f t="shared" si="247"/>
        <v>4.4360022384464237</v>
      </c>
      <c r="K741">
        <f t="shared" si="250"/>
        <v>16.344827586206897</v>
      </c>
      <c r="N741" s="70">
        <f t="shared" si="251"/>
        <v>4.4360022384464237</v>
      </c>
      <c r="O741" s="70">
        <f t="shared" si="248"/>
        <v>0.27140098083322001</v>
      </c>
      <c r="P741" s="70">
        <f t="shared" si="252"/>
        <v>16.344827586206897</v>
      </c>
    </row>
    <row r="742" spans="3:16" x14ac:dyDescent="0.25">
      <c r="C742">
        <v>1983</v>
      </c>
      <c r="D742" t="s">
        <v>4050</v>
      </c>
      <c r="E742">
        <v>4</v>
      </c>
      <c r="F742">
        <v>0.1908</v>
      </c>
      <c r="G742">
        <v>1.1299999999999999E-2</v>
      </c>
      <c r="I742" s="78">
        <f t="shared" si="249"/>
        <v>4.4623295382741901E-2</v>
      </c>
      <c r="J742">
        <f t="shared" si="247"/>
        <v>4.4623295382741901</v>
      </c>
      <c r="K742">
        <f t="shared" si="250"/>
        <v>16.884955752212392</v>
      </c>
      <c r="N742" s="70">
        <f t="shared" si="251"/>
        <v>4.4623295382741901</v>
      </c>
      <c r="O742" s="70">
        <f t="shared" si="248"/>
        <v>0.2642784265330102</v>
      </c>
      <c r="P742" s="70">
        <f t="shared" si="252"/>
        <v>16.884955752212392</v>
      </c>
    </row>
    <row r="743" spans="3:16" x14ac:dyDescent="0.25">
      <c r="C743">
        <v>1984</v>
      </c>
      <c r="D743" t="s">
        <v>4050</v>
      </c>
      <c r="E743">
        <v>4</v>
      </c>
      <c r="F743">
        <v>0.18179999999999999</v>
      </c>
      <c r="G743">
        <v>1.0999999999999999E-2</v>
      </c>
      <c r="I743" s="78">
        <f t="shared" si="249"/>
        <v>4.2643875231113793E-2</v>
      </c>
      <c r="J743">
        <f t="shared" si="247"/>
        <v>4.2643875231113793</v>
      </c>
      <c r="K743">
        <f t="shared" si="250"/>
        <v>16.527272727272727</v>
      </c>
      <c r="N743" s="70">
        <f t="shared" si="251"/>
        <v>4.2643875231113793</v>
      </c>
      <c r="O743" s="70">
        <f t="shared" si="248"/>
        <v>0.25802124727296571</v>
      </c>
      <c r="P743" s="70">
        <f t="shared" si="252"/>
        <v>16.527272727272727</v>
      </c>
    </row>
    <row r="744" spans="3:16" x14ac:dyDescent="0.25">
      <c r="C744">
        <v>1985</v>
      </c>
      <c r="D744" t="s">
        <v>4050</v>
      </c>
      <c r="E744">
        <v>4</v>
      </c>
      <c r="F744">
        <v>0.2137</v>
      </c>
      <c r="G744">
        <v>1.17E-2</v>
      </c>
      <c r="I744" s="78">
        <f t="shared" si="249"/>
        <v>4.9609705774644963E-2</v>
      </c>
      <c r="J744">
        <f t="shared" si="247"/>
        <v>4.9609705774644963</v>
      </c>
      <c r="K744">
        <f t="shared" si="250"/>
        <v>18.264957264957264</v>
      </c>
      <c r="N744" s="70">
        <f t="shared" si="251"/>
        <v>4.9609705774644963</v>
      </c>
      <c r="O744" s="70">
        <f t="shared" si="248"/>
        <v>0.27161139801747597</v>
      </c>
      <c r="P744" s="70">
        <f t="shared" si="252"/>
        <v>18.264957264957264</v>
      </c>
    </row>
    <row r="745" spans="3:16" x14ac:dyDescent="0.25">
      <c r="C745">
        <v>1986</v>
      </c>
      <c r="D745" t="s">
        <v>4050</v>
      </c>
      <c r="E745">
        <v>4</v>
      </c>
      <c r="F745">
        <v>0.20030000000000001</v>
      </c>
      <c r="G745">
        <v>1.14E-2</v>
      </c>
      <c r="I745" s="78">
        <f t="shared" si="249"/>
        <v>4.6700547956584071E-2</v>
      </c>
      <c r="J745">
        <f t="shared" si="247"/>
        <v>4.6700547956584071</v>
      </c>
      <c r="K745">
        <f t="shared" si="250"/>
        <v>17.57017543859649</v>
      </c>
      <c r="N745" s="70">
        <f t="shared" si="251"/>
        <v>4.6700547956584071</v>
      </c>
      <c r="O745" s="70">
        <f t="shared" si="248"/>
        <v>0.26579443170497175</v>
      </c>
      <c r="P745" s="70">
        <f t="shared" si="252"/>
        <v>17.57017543859649</v>
      </c>
    </row>
    <row r="746" spans="3:16" x14ac:dyDescent="0.25">
      <c r="C746">
        <v>1987</v>
      </c>
      <c r="D746" t="s">
        <v>4050</v>
      </c>
      <c r="E746">
        <v>4</v>
      </c>
      <c r="F746">
        <v>0.20619999999999999</v>
      </c>
      <c r="G746">
        <v>1.0800000000000001E-2</v>
      </c>
      <c r="I746" s="78">
        <f t="shared" si="249"/>
        <v>4.7984431666746152E-2</v>
      </c>
      <c r="J746">
        <f t="shared" si="247"/>
        <v>4.7984431666746152</v>
      </c>
      <c r="K746">
        <f t="shared" si="250"/>
        <v>19.092592592592592</v>
      </c>
      <c r="N746" s="70">
        <f t="shared" si="251"/>
        <v>4.7984431666746152</v>
      </c>
      <c r="O746" s="70">
        <f t="shared" si="248"/>
        <v>0.25132486033019324</v>
      </c>
      <c r="P746" s="70">
        <f t="shared" si="252"/>
        <v>19.092592592592592</v>
      </c>
    </row>
    <row r="747" spans="3:16" x14ac:dyDescent="0.25">
      <c r="C747">
        <v>1988</v>
      </c>
      <c r="D747" t="s">
        <v>4050</v>
      </c>
      <c r="E747">
        <v>4</v>
      </c>
      <c r="F747">
        <v>0.18629999999999999</v>
      </c>
      <c r="G747">
        <v>1.2200000000000001E-2</v>
      </c>
      <c r="I747" s="78">
        <f t="shared" si="249"/>
        <v>4.3634993163400804E-2</v>
      </c>
      <c r="J747">
        <f t="shared" si="247"/>
        <v>4.3634993163400804</v>
      </c>
      <c r="K747">
        <f t="shared" si="250"/>
        <v>15.270491803278688</v>
      </c>
      <c r="N747" s="70">
        <f t="shared" si="251"/>
        <v>4.3634993163400804</v>
      </c>
      <c r="O747" s="70">
        <f t="shared" si="248"/>
        <v>0.28574713719457318</v>
      </c>
      <c r="P747" s="70">
        <f t="shared" si="252"/>
        <v>15.270491803278688</v>
      </c>
    </row>
    <row r="748" spans="3:16" x14ac:dyDescent="0.25">
      <c r="C748">
        <v>1989</v>
      </c>
      <c r="D748" t="s">
        <v>4050</v>
      </c>
      <c r="E748">
        <v>4</v>
      </c>
      <c r="F748">
        <v>0.21820000000000001</v>
      </c>
      <c r="G748">
        <v>1.1299999999999999E-2</v>
      </c>
      <c r="I748" s="78">
        <f t="shared" si="249"/>
        <v>5.0581257796572965E-2</v>
      </c>
      <c r="J748">
        <f t="shared" si="247"/>
        <v>5.0581257796572965</v>
      </c>
      <c r="K748">
        <f t="shared" si="250"/>
        <v>19.309734513274339</v>
      </c>
      <c r="N748" s="70">
        <f t="shared" si="251"/>
        <v>5.0581257796572965</v>
      </c>
      <c r="O748" s="70">
        <f t="shared" si="248"/>
        <v>0.26194693542679853</v>
      </c>
      <c r="P748" s="70">
        <f t="shared" si="252"/>
        <v>19.309734513274339</v>
      </c>
    </row>
    <row r="749" spans="3:16" x14ac:dyDescent="0.25">
      <c r="C749">
        <v>1990</v>
      </c>
      <c r="D749" t="s">
        <v>4050</v>
      </c>
      <c r="E749">
        <v>4</v>
      </c>
      <c r="F749">
        <v>0.21690000000000001</v>
      </c>
      <c r="G749">
        <v>1.17E-2</v>
      </c>
      <c r="I749" s="78">
        <f t="shared" si="249"/>
        <v>5.030086407540324E-2</v>
      </c>
      <c r="J749">
        <f t="shared" si="247"/>
        <v>5.030086407540324</v>
      </c>
      <c r="K749">
        <f t="shared" si="250"/>
        <v>18.53846153846154</v>
      </c>
      <c r="N749" s="70">
        <f t="shared" si="251"/>
        <v>5.030086407540324</v>
      </c>
      <c r="O749" s="70">
        <f t="shared" si="248"/>
        <v>0.27133246181752785</v>
      </c>
      <c r="P749" s="70">
        <f t="shared" si="252"/>
        <v>18.53846153846154</v>
      </c>
    </row>
    <row r="750" spans="3:16" x14ac:dyDescent="0.25">
      <c r="C750">
        <v>1991</v>
      </c>
      <c r="D750" t="s">
        <v>4050</v>
      </c>
      <c r="E750">
        <v>4</v>
      </c>
      <c r="F750">
        <v>0.21840000000000001</v>
      </c>
      <c r="G750">
        <v>1.1900000000000001E-2</v>
      </c>
      <c r="I750" s="78">
        <f t="shared" si="249"/>
        <v>5.0624375371012498E-2</v>
      </c>
      <c r="J750">
        <f t="shared" si="247"/>
        <v>5.0624375371012498</v>
      </c>
      <c r="K750">
        <f t="shared" si="250"/>
        <v>18.352941176470587</v>
      </c>
      <c r="N750" s="70">
        <f t="shared" si="251"/>
        <v>5.0624375371012498</v>
      </c>
      <c r="O750" s="70">
        <f t="shared" si="248"/>
        <v>0.27583794272667067</v>
      </c>
      <c r="P750" s="70">
        <f t="shared" si="252"/>
        <v>18.352941176470587</v>
      </c>
    </row>
    <row r="751" spans="3:16" x14ac:dyDescent="0.25">
      <c r="C751">
        <v>1992</v>
      </c>
      <c r="D751" t="s">
        <v>4050</v>
      </c>
      <c r="E751">
        <v>4</v>
      </c>
      <c r="F751">
        <v>0.20269999999999999</v>
      </c>
      <c r="G751">
        <v>1.2E-2</v>
      </c>
      <c r="I751" s="78">
        <f t="shared" si="249"/>
        <v>4.7223375566132431E-2</v>
      </c>
      <c r="J751">
        <f t="shared" si="247"/>
        <v>4.7223375566132431</v>
      </c>
      <c r="K751">
        <f t="shared" si="250"/>
        <v>16.891666666666666</v>
      </c>
      <c r="N751" s="70">
        <f t="shared" si="251"/>
        <v>4.7223375566132431</v>
      </c>
      <c r="O751" s="70">
        <f t="shared" si="248"/>
        <v>0.27956611089964933</v>
      </c>
      <c r="P751" s="70">
        <f t="shared" si="252"/>
        <v>16.891666666666666</v>
      </c>
    </row>
    <row r="752" spans="3:16" x14ac:dyDescent="0.25">
      <c r="C752">
        <v>1993</v>
      </c>
      <c r="D752" t="s">
        <v>4050</v>
      </c>
      <c r="E752">
        <v>4</v>
      </c>
      <c r="F752">
        <v>0.21340000000000001</v>
      </c>
      <c r="G752">
        <v>1.23E-2</v>
      </c>
      <c r="I752" s="78">
        <f t="shared" si="249"/>
        <v>4.954483964154055E-2</v>
      </c>
      <c r="J752">
        <f t="shared" si="247"/>
        <v>4.954483964154055</v>
      </c>
      <c r="K752">
        <f t="shared" si="250"/>
        <v>17.349593495934961</v>
      </c>
      <c r="N752" s="70">
        <f t="shared" si="251"/>
        <v>4.954483964154055</v>
      </c>
      <c r="O752" s="70">
        <f t="shared" si="248"/>
        <v>0.28556772614383724</v>
      </c>
      <c r="P752" s="70">
        <f t="shared" si="252"/>
        <v>17.349593495934961</v>
      </c>
    </row>
    <row r="753" spans="3:16" x14ac:dyDescent="0.25">
      <c r="C753">
        <v>1994</v>
      </c>
      <c r="D753" t="s">
        <v>4050</v>
      </c>
      <c r="E753">
        <v>4</v>
      </c>
      <c r="F753">
        <v>0.21190000000000001</v>
      </c>
      <c r="G753">
        <v>1.2E-2</v>
      </c>
      <c r="I753" s="78">
        <f t="shared" si="249"/>
        <v>4.922032843381019E-2</v>
      </c>
      <c r="J753">
        <f t="shared" si="247"/>
        <v>4.922032843381019</v>
      </c>
      <c r="K753">
        <f t="shared" si="250"/>
        <v>17.658333333333335</v>
      </c>
      <c r="N753" s="70">
        <f t="shared" si="251"/>
        <v>4.922032843381019</v>
      </c>
      <c r="O753" s="70">
        <f t="shared" si="248"/>
        <v>0.27873711241421528</v>
      </c>
      <c r="P753" s="70">
        <f t="shared" si="252"/>
        <v>17.658333333333335</v>
      </c>
    </row>
    <row r="754" spans="3:16" x14ac:dyDescent="0.25">
      <c r="C754">
        <v>1995</v>
      </c>
      <c r="D754" t="s">
        <v>4051</v>
      </c>
      <c r="E754">
        <v>4</v>
      </c>
      <c r="F754">
        <v>0.24110000000000001</v>
      </c>
      <c r="G754">
        <v>1.37E-2</v>
      </c>
      <c r="I754" s="78">
        <f t="shared" si="249"/>
        <v>5.5484096354667223E-2</v>
      </c>
      <c r="J754">
        <f t="shared" si="247"/>
        <v>5.5484096354667223</v>
      </c>
      <c r="K754">
        <f t="shared" si="250"/>
        <v>17.598540145985403</v>
      </c>
      <c r="N754" s="70">
        <f t="shared" si="251"/>
        <v>5.5484096354667223</v>
      </c>
      <c r="O754" s="70">
        <f t="shared" si="248"/>
        <v>0.31527669848981371</v>
      </c>
      <c r="P754" s="70">
        <f t="shared" si="252"/>
        <v>17.598540145985403</v>
      </c>
    </row>
    <row r="755" spans="3:16" x14ac:dyDescent="0.25">
      <c r="C755">
        <v>1996</v>
      </c>
      <c r="D755" t="s">
        <v>4051</v>
      </c>
      <c r="E755">
        <v>4</v>
      </c>
      <c r="F755">
        <v>0.2283</v>
      </c>
      <c r="G755">
        <v>1.3599999999999999E-2</v>
      </c>
      <c r="I755" s="78">
        <f t="shared" si="249"/>
        <v>5.2752091638231802E-2</v>
      </c>
      <c r="J755">
        <f t="shared" si="247"/>
        <v>5.2752091638231802</v>
      </c>
      <c r="K755">
        <f t="shared" si="250"/>
        <v>16.786764705882355</v>
      </c>
      <c r="N755" s="70">
        <f t="shared" si="251"/>
        <v>5.2752091638231802</v>
      </c>
      <c r="O755" s="70">
        <f t="shared" si="248"/>
        <v>0.31424811488390381</v>
      </c>
      <c r="P755" s="70">
        <f t="shared" si="252"/>
        <v>16.786764705882355</v>
      </c>
    </row>
    <row r="756" spans="3:16" x14ac:dyDescent="0.25">
      <c r="C756">
        <v>1997</v>
      </c>
      <c r="D756" t="s">
        <v>4051</v>
      </c>
      <c r="E756">
        <v>4</v>
      </c>
      <c r="F756">
        <v>0.25369999999999998</v>
      </c>
      <c r="G756">
        <v>1.3100000000000001E-2</v>
      </c>
      <c r="I756" s="78">
        <f t="shared" si="249"/>
        <v>5.8152851147362128E-2</v>
      </c>
      <c r="J756">
        <f t="shared" si="247"/>
        <v>5.8152851147362128</v>
      </c>
      <c r="K756">
        <f t="shared" si="250"/>
        <v>19.366412213740457</v>
      </c>
      <c r="N756" s="70">
        <f t="shared" si="251"/>
        <v>5.8152851147362128</v>
      </c>
      <c r="O756" s="70">
        <f t="shared" si="248"/>
        <v>0.30027684273963101</v>
      </c>
      <c r="P756" s="70">
        <f t="shared" si="252"/>
        <v>19.366412213740457</v>
      </c>
    </row>
    <row r="757" spans="3:16" x14ac:dyDescent="0.25">
      <c r="C757">
        <v>1998</v>
      </c>
      <c r="D757" t="s">
        <v>4051</v>
      </c>
      <c r="E757">
        <v>4</v>
      </c>
      <c r="F757">
        <v>0.25</v>
      </c>
      <c r="G757">
        <v>1.2999999999999999E-2</v>
      </c>
      <c r="I757" s="78">
        <f t="shared" si="249"/>
        <v>5.7371263440564091E-2</v>
      </c>
      <c r="J757">
        <f t="shared" si="247"/>
        <v>5.7371263440564091</v>
      </c>
      <c r="K757">
        <f t="shared" si="250"/>
        <v>19.23076923076923</v>
      </c>
      <c r="N757" s="70">
        <f t="shared" si="251"/>
        <v>5.7371263440564091</v>
      </c>
      <c r="O757" s="70">
        <f t="shared" si="248"/>
        <v>0.29833056989093326</v>
      </c>
      <c r="P757" s="70">
        <f t="shared" si="252"/>
        <v>19.23076923076923</v>
      </c>
    </row>
    <row r="758" spans="3:16" x14ac:dyDescent="0.25">
      <c r="C758">
        <v>1999</v>
      </c>
      <c r="D758" t="s">
        <v>4051</v>
      </c>
      <c r="E758">
        <v>4</v>
      </c>
      <c r="F758">
        <v>0.25590000000000002</v>
      </c>
      <c r="G758">
        <v>1.2800000000000001E-2</v>
      </c>
      <c r="I758" s="78">
        <f t="shared" si="249"/>
        <v>5.8616759166673305E-2</v>
      </c>
      <c r="J758">
        <f t="shared" si="247"/>
        <v>5.8616759166673305</v>
      </c>
      <c r="K758">
        <f t="shared" si="250"/>
        <v>19.9921875</v>
      </c>
      <c r="N758" s="70">
        <f t="shared" si="251"/>
        <v>5.8616759166673305</v>
      </c>
      <c r="O758" s="70">
        <f t="shared" si="248"/>
        <v>0.29319832642962812</v>
      </c>
      <c r="P758" s="70">
        <f t="shared" si="252"/>
        <v>19.9921875</v>
      </c>
    </row>
    <row r="759" spans="3:16" x14ac:dyDescent="0.25">
      <c r="C759">
        <v>2000</v>
      </c>
      <c r="D759" t="s">
        <v>4051</v>
      </c>
      <c r="E759">
        <v>4</v>
      </c>
      <c r="F759">
        <v>0.26229999999999998</v>
      </c>
      <c r="G759">
        <v>1.11E-2</v>
      </c>
      <c r="I759" s="78">
        <f t="shared" si="249"/>
        <v>5.9962853290306706E-2</v>
      </c>
      <c r="J759">
        <f t="shared" si="247"/>
        <v>5.9962853290306706</v>
      </c>
      <c r="K759">
        <f t="shared" si="250"/>
        <v>23.630630630630627</v>
      </c>
      <c r="N759" s="70">
        <f t="shared" si="251"/>
        <v>5.9962853290306706</v>
      </c>
      <c r="O759" s="70">
        <f t="shared" si="248"/>
        <v>0.25375054194525526</v>
      </c>
      <c r="P759" s="70">
        <f t="shared" si="252"/>
        <v>23.630630630630627</v>
      </c>
    </row>
    <row r="760" spans="3:16" x14ac:dyDescent="0.25">
      <c r="C760">
        <v>2001</v>
      </c>
      <c r="D760" t="s">
        <v>4051</v>
      </c>
      <c r="E760">
        <v>4</v>
      </c>
      <c r="F760">
        <v>0.27760000000000001</v>
      </c>
      <c r="G760">
        <v>1.12E-2</v>
      </c>
      <c r="I760" s="78">
        <f t="shared" si="249"/>
        <v>6.3160238193464169E-2</v>
      </c>
      <c r="J760">
        <f t="shared" si="247"/>
        <v>6.3160238193464169</v>
      </c>
      <c r="K760">
        <f t="shared" si="250"/>
        <v>24.785714285714288</v>
      </c>
      <c r="N760" s="70">
        <f t="shared" si="251"/>
        <v>6.3160238193464169</v>
      </c>
      <c r="O760" s="70">
        <f t="shared" si="248"/>
        <v>0.25482516850388998</v>
      </c>
      <c r="P760" s="70">
        <f t="shared" si="252"/>
        <v>24.785714285714288</v>
      </c>
    </row>
    <row r="761" spans="3:16" x14ac:dyDescent="0.25">
      <c r="C761">
        <v>2002</v>
      </c>
      <c r="D761" t="s">
        <v>4051</v>
      </c>
      <c r="E761">
        <v>4</v>
      </c>
      <c r="F761">
        <v>0.27350000000000002</v>
      </c>
      <c r="G761">
        <v>1.18E-2</v>
      </c>
      <c r="I761" s="78">
        <f t="shared" si="249"/>
        <v>6.2306251712867189E-2</v>
      </c>
      <c r="J761">
        <f t="shared" si="247"/>
        <v>6.2306251712867189</v>
      </c>
      <c r="K761">
        <f t="shared" si="250"/>
        <v>23.177966101694917</v>
      </c>
      <c r="N761" s="70">
        <f t="shared" si="251"/>
        <v>6.2306251712867189</v>
      </c>
      <c r="O761" s="70">
        <f t="shared" si="248"/>
        <v>0.26881673499518566</v>
      </c>
      <c r="P761" s="70">
        <f t="shared" si="252"/>
        <v>23.177966101694917</v>
      </c>
    </row>
    <row r="762" spans="3:16" x14ac:dyDescent="0.25">
      <c r="C762">
        <v>2003</v>
      </c>
      <c r="D762" t="s">
        <v>4051</v>
      </c>
      <c r="E762">
        <v>4</v>
      </c>
      <c r="F762">
        <v>0.20880000000000001</v>
      </c>
      <c r="G762">
        <v>1.1599999999999999E-2</v>
      </c>
      <c r="I762" s="78">
        <f t="shared" si="249"/>
        <v>4.8548716155229599E-2</v>
      </c>
      <c r="J762">
        <f t="shared" si="247"/>
        <v>4.8548716155229599</v>
      </c>
      <c r="K762">
        <f t="shared" si="250"/>
        <v>18.000000000000004</v>
      </c>
      <c r="N762" s="70">
        <f t="shared" si="251"/>
        <v>4.8548716155229599</v>
      </c>
      <c r="O762" s="70">
        <f t="shared" si="248"/>
        <v>0.26971508975127551</v>
      </c>
      <c r="P762" s="70">
        <f t="shared" si="252"/>
        <v>18.000000000000004</v>
      </c>
    </row>
    <row r="763" spans="3:16" x14ac:dyDescent="0.25">
      <c r="C763">
        <v>2004</v>
      </c>
      <c r="D763" t="s">
        <v>4051</v>
      </c>
      <c r="E763">
        <v>4</v>
      </c>
      <c r="F763">
        <v>0.2651</v>
      </c>
      <c r="G763">
        <v>1.14E-2</v>
      </c>
      <c r="I763" s="78">
        <f t="shared" si="249"/>
        <v>6.0550160277257126E-2</v>
      </c>
      <c r="J763">
        <f t="shared" si="247"/>
        <v>6.0550160277257126</v>
      </c>
      <c r="K763">
        <f t="shared" si="250"/>
        <v>23.254385964912281</v>
      </c>
      <c r="N763" s="70">
        <f t="shared" si="251"/>
        <v>6.0550160277257126</v>
      </c>
      <c r="O763" s="70">
        <f t="shared" si="248"/>
        <v>0.26038167754082658</v>
      </c>
      <c r="P763" s="70">
        <f t="shared" si="252"/>
        <v>23.254385964912281</v>
      </c>
    </row>
    <row r="764" spans="3:16" x14ac:dyDescent="0.25">
      <c r="C764">
        <v>2005</v>
      </c>
      <c r="D764" t="s">
        <v>4051</v>
      </c>
      <c r="E764">
        <v>4</v>
      </c>
      <c r="F764">
        <v>0.26740000000000003</v>
      </c>
      <c r="G764">
        <v>1.1299999999999999E-2</v>
      </c>
      <c r="I764" s="78">
        <f t="shared" si="249"/>
        <v>6.1031862143922533E-2</v>
      </c>
      <c r="J764">
        <f t="shared" si="247"/>
        <v>6.1031862143922533</v>
      </c>
      <c r="K764">
        <f t="shared" si="250"/>
        <v>23.663716814159297</v>
      </c>
      <c r="N764" s="70">
        <f t="shared" si="251"/>
        <v>6.1031862143922533</v>
      </c>
      <c r="O764" s="70">
        <f t="shared" si="248"/>
        <v>0.25791325438531204</v>
      </c>
      <c r="P764" s="70">
        <f t="shared" si="252"/>
        <v>23.663716814159297</v>
      </c>
    </row>
    <row r="765" spans="3:16" x14ac:dyDescent="0.25">
      <c r="C765">
        <v>2006</v>
      </c>
      <c r="D765" t="s">
        <v>4051</v>
      </c>
      <c r="E765">
        <v>4</v>
      </c>
      <c r="F765">
        <v>0.26040000000000002</v>
      </c>
      <c r="G765">
        <v>1.1599999999999999E-2</v>
      </c>
      <c r="I765" s="78">
        <f t="shared" si="249"/>
        <v>5.956376686582443E-2</v>
      </c>
      <c r="J765">
        <f t="shared" si="247"/>
        <v>5.956376686582443</v>
      </c>
      <c r="K765">
        <f t="shared" si="250"/>
        <v>22.448275862068968</v>
      </c>
      <c r="N765" s="70">
        <f t="shared" si="251"/>
        <v>5.956376686582443</v>
      </c>
      <c r="O765" s="70">
        <f t="shared" si="248"/>
        <v>0.26533782474791218</v>
      </c>
      <c r="P765" s="70">
        <f t="shared" si="252"/>
        <v>22.448275862068968</v>
      </c>
    </row>
    <row r="766" spans="3:16" x14ac:dyDescent="0.25">
      <c r="C766">
        <v>2007</v>
      </c>
      <c r="D766" t="s">
        <v>4051</v>
      </c>
      <c r="E766">
        <v>4</v>
      </c>
      <c r="F766">
        <v>0.25879999999999997</v>
      </c>
      <c r="G766">
        <v>1.12E-2</v>
      </c>
      <c r="I766" s="78">
        <f t="shared" si="249"/>
        <v>5.9227343973171864E-2</v>
      </c>
      <c r="J766">
        <f t="shared" si="247"/>
        <v>5.9227343973171864</v>
      </c>
      <c r="K766">
        <f t="shared" si="250"/>
        <v>23.107142857142854</v>
      </c>
      <c r="N766" s="70">
        <f t="shared" si="251"/>
        <v>5.9227343973171864</v>
      </c>
      <c r="O766" s="70">
        <f t="shared" si="248"/>
        <v>0.25631617175406685</v>
      </c>
      <c r="P766" s="70">
        <f t="shared" si="252"/>
        <v>23.107142857142854</v>
      </c>
    </row>
    <row r="767" spans="3:16" x14ac:dyDescent="0.25">
      <c r="C767">
        <v>2008</v>
      </c>
      <c r="D767" t="s">
        <v>4051</v>
      </c>
      <c r="E767">
        <v>4</v>
      </c>
      <c r="F767">
        <v>0.28289999999999998</v>
      </c>
      <c r="G767">
        <v>1.15E-2</v>
      </c>
      <c r="I767" s="78">
        <f t="shared" si="249"/>
        <v>6.4261131413112293E-2</v>
      </c>
      <c r="J767">
        <f t="shared" si="247"/>
        <v>6.4261131413112293</v>
      </c>
      <c r="K767">
        <f t="shared" si="250"/>
        <v>24.599999999999998</v>
      </c>
      <c r="N767" s="70">
        <f t="shared" si="251"/>
        <v>6.4261131413112293</v>
      </c>
      <c r="O767" s="70">
        <f t="shared" si="248"/>
        <v>0.26122411143541585</v>
      </c>
      <c r="P767" s="70">
        <f t="shared" si="252"/>
        <v>24.599999999999998</v>
      </c>
    </row>
    <row r="768" spans="3:16" x14ac:dyDescent="0.25">
      <c r="C768">
        <v>2009</v>
      </c>
      <c r="D768" t="s">
        <v>4051</v>
      </c>
      <c r="E768">
        <v>4</v>
      </c>
      <c r="F768">
        <v>0.26850000000000002</v>
      </c>
      <c r="G768">
        <v>1.1299999999999999E-2</v>
      </c>
      <c r="I768" s="78">
        <f t="shared" si="249"/>
        <v>6.126200956654837E-2</v>
      </c>
      <c r="J768">
        <f t="shared" si="247"/>
        <v>6.126200956654837</v>
      </c>
      <c r="K768">
        <f t="shared" si="250"/>
        <v>23.761061946902657</v>
      </c>
      <c r="N768" s="70">
        <f t="shared" si="251"/>
        <v>6.126200956654837</v>
      </c>
      <c r="O768" s="70">
        <f t="shared" si="248"/>
        <v>0.25782521717020351</v>
      </c>
      <c r="P768" s="70">
        <f t="shared" si="252"/>
        <v>23.761061946902657</v>
      </c>
    </row>
    <row r="769" spans="1:16" x14ac:dyDescent="0.25">
      <c r="C769">
        <v>2010</v>
      </c>
      <c r="D769" t="s">
        <v>4051</v>
      </c>
      <c r="E769">
        <v>4</v>
      </c>
      <c r="F769">
        <v>0.27460000000000001</v>
      </c>
      <c r="G769">
        <v>1.14E-2</v>
      </c>
      <c r="I769" s="78">
        <f t="shared" si="249"/>
        <v>6.2535572200919542E-2</v>
      </c>
      <c r="J769">
        <f t="shared" si="247"/>
        <v>6.2535572200919542</v>
      </c>
      <c r="K769">
        <f t="shared" si="250"/>
        <v>24.087719298245613</v>
      </c>
      <c r="N769" s="70">
        <f t="shared" si="251"/>
        <v>6.2535572200919542</v>
      </c>
      <c r="O769" s="70">
        <f t="shared" si="248"/>
        <v>0.25961599529879198</v>
      </c>
      <c r="P769" s="70">
        <f t="shared" si="252"/>
        <v>24.087719298245613</v>
      </c>
    </row>
    <row r="772" spans="1:16" x14ac:dyDescent="0.25">
      <c r="A772" s="72" t="s">
        <v>4071</v>
      </c>
      <c r="C772" t="s">
        <v>4048</v>
      </c>
    </row>
    <row r="774" spans="1:16" x14ac:dyDescent="0.25">
      <c r="B774" t="s">
        <v>4075</v>
      </c>
      <c r="C774" t="s">
        <v>422</v>
      </c>
      <c r="D774" t="s">
        <v>202</v>
      </c>
      <c r="E774" t="s">
        <v>334</v>
      </c>
      <c r="F774" t="s">
        <v>4037</v>
      </c>
      <c r="G774" t="s">
        <v>147</v>
      </c>
      <c r="I774" t="s">
        <v>148</v>
      </c>
      <c r="J774" t="s">
        <v>150</v>
      </c>
      <c r="K774" t="s">
        <v>215</v>
      </c>
      <c r="N774" t="s">
        <v>148</v>
      </c>
      <c r="O774" t="s">
        <v>147</v>
      </c>
      <c r="P774" t="s">
        <v>149</v>
      </c>
    </row>
    <row r="775" spans="1:16" x14ac:dyDescent="0.25">
      <c r="B775" t="s">
        <v>4076</v>
      </c>
      <c r="C775" t="s">
        <v>183</v>
      </c>
      <c r="D775">
        <v>0</v>
      </c>
      <c r="E775">
        <v>0</v>
      </c>
      <c r="F775" t="s">
        <v>85</v>
      </c>
      <c r="G775" t="s">
        <v>85</v>
      </c>
      <c r="I775" s="78" t="s">
        <v>85</v>
      </c>
      <c r="J775" t="s">
        <v>85</v>
      </c>
      <c r="K775" t="s">
        <v>85</v>
      </c>
      <c r="N775" s="70" t="str">
        <f t="shared" ref="N775:N776" si="253">J775</f>
        <v>X</v>
      </c>
      <c r="O775" s="70" t="s">
        <v>85</v>
      </c>
      <c r="P775" s="70" t="s">
        <v>85</v>
      </c>
    </row>
    <row r="776" spans="1:16" x14ac:dyDescent="0.25">
      <c r="B776" t="s">
        <v>4077</v>
      </c>
      <c r="C776" t="s">
        <v>4084</v>
      </c>
      <c r="D776">
        <v>4</v>
      </c>
      <c r="E776">
        <v>4</v>
      </c>
      <c r="F776">
        <v>0.36720000000000003</v>
      </c>
      <c r="G776">
        <v>1.0880000000000001E-2</v>
      </c>
      <c r="I776" s="78">
        <f>(1+F776)^(1/E776)-1</f>
        <v>8.1329403363969099E-2</v>
      </c>
      <c r="J776">
        <f t="shared" ref="J776" si="254">I776*100</f>
        <v>8.1329403363969099</v>
      </c>
      <c r="K776">
        <f t="shared" ref="K776" si="255">F776/G776</f>
        <v>33.75</v>
      </c>
      <c r="N776" s="70">
        <f t="shared" si="253"/>
        <v>8.1329403363969099</v>
      </c>
      <c r="O776" s="70">
        <f t="shared" ref="O776" si="256">N776/P776</f>
        <v>0.24097600996731586</v>
      </c>
      <c r="P776" s="70">
        <f t="shared" ref="P776" si="257">K776</f>
        <v>33.75</v>
      </c>
    </row>
    <row r="777" spans="1:16" x14ac:dyDescent="0.25">
      <c r="B777" t="s">
        <v>4078</v>
      </c>
      <c r="C777" t="s">
        <v>4085</v>
      </c>
      <c r="D777">
        <v>4</v>
      </c>
      <c r="E777">
        <v>8</v>
      </c>
      <c r="F777">
        <v>0.69072</v>
      </c>
      <c r="G777">
        <v>1.619E-2</v>
      </c>
      <c r="I777" s="78">
        <f t="shared" ref="I777:I782" si="258">(1+F777)^(1/E777)-1</f>
        <v>6.7846826330989263E-2</v>
      </c>
      <c r="J777">
        <f t="shared" ref="J777:J782" si="259">I777*100</f>
        <v>6.7846826330989263</v>
      </c>
      <c r="K777">
        <f t="shared" ref="K777:K782" si="260">F777/G777</f>
        <v>42.663372452130943</v>
      </c>
      <c r="N777" s="70">
        <f t="shared" ref="N777:N782" si="261">J777</f>
        <v>6.7846826330989263</v>
      </c>
      <c r="O777" s="70">
        <f t="shared" ref="O777:O782" si="262">N777/P777</f>
        <v>0.15902827749286486</v>
      </c>
      <c r="P777" s="70">
        <f t="shared" ref="P777:P782" si="263">K777</f>
        <v>42.663372452130943</v>
      </c>
    </row>
    <row r="778" spans="1:16" x14ac:dyDescent="0.25">
      <c r="B778" t="s">
        <v>4079</v>
      </c>
      <c r="C778" t="s">
        <v>4086</v>
      </c>
      <c r="D778">
        <v>3</v>
      </c>
      <c r="E778">
        <v>11</v>
      </c>
      <c r="F778">
        <v>1.18726</v>
      </c>
      <c r="G778">
        <v>2.266E-2</v>
      </c>
      <c r="I778" s="78">
        <f t="shared" si="258"/>
        <v>7.3742237934721233E-2</v>
      </c>
      <c r="J778">
        <f t="shared" si="259"/>
        <v>7.3742237934721233</v>
      </c>
      <c r="K778">
        <f t="shared" si="260"/>
        <v>52.394527802294796</v>
      </c>
      <c r="N778" s="70">
        <f t="shared" si="261"/>
        <v>7.3742237934721233</v>
      </c>
      <c r="O778" s="70">
        <f t="shared" si="262"/>
        <v>0.1407441597965722</v>
      </c>
      <c r="P778" s="70">
        <f t="shared" si="263"/>
        <v>52.394527802294796</v>
      </c>
    </row>
    <row r="779" spans="1:16" x14ac:dyDescent="0.25">
      <c r="B779" t="s">
        <v>4080</v>
      </c>
      <c r="C779" t="s">
        <v>4087</v>
      </c>
      <c r="D779">
        <v>3</v>
      </c>
      <c r="E779">
        <v>11</v>
      </c>
      <c r="F779">
        <v>1.1603699999999999</v>
      </c>
      <c r="G779">
        <v>2.7810000000000001E-2</v>
      </c>
      <c r="I779" s="78">
        <f t="shared" si="258"/>
        <v>7.2535433382302061E-2</v>
      </c>
      <c r="J779">
        <f t="shared" si="259"/>
        <v>7.2535433382302061</v>
      </c>
      <c r="K779">
        <f t="shared" si="260"/>
        <v>41.724919093851128</v>
      </c>
      <c r="N779" s="70">
        <f t="shared" si="261"/>
        <v>7.2535433382302061</v>
      </c>
      <c r="O779" s="70">
        <f t="shared" si="262"/>
        <v>0.17384199887637741</v>
      </c>
      <c r="P779" s="70">
        <f t="shared" si="263"/>
        <v>41.724919093851128</v>
      </c>
    </row>
    <row r="780" spans="1:16" x14ac:dyDescent="0.25">
      <c r="B780" t="s">
        <v>4081</v>
      </c>
      <c r="C780" t="s">
        <v>4088</v>
      </c>
      <c r="D780">
        <v>4</v>
      </c>
      <c r="E780">
        <v>15</v>
      </c>
      <c r="F780">
        <v>2.3220299999999998</v>
      </c>
      <c r="G780">
        <v>3.9969999999999999E-2</v>
      </c>
      <c r="I780" s="78">
        <f t="shared" si="258"/>
        <v>8.3328669719881399E-2</v>
      </c>
      <c r="J780">
        <f t="shared" si="259"/>
        <v>8.332866971988139</v>
      </c>
      <c r="K780">
        <f t="shared" si="260"/>
        <v>58.094320740555411</v>
      </c>
      <c r="N780" s="70">
        <f t="shared" si="261"/>
        <v>8.332866971988139</v>
      </c>
      <c r="O780" s="70">
        <f t="shared" si="262"/>
        <v>0.1434368603637188</v>
      </c>
      <c r="P780" s="70">
        <f t="shared" si="263"/>
        <v>58.094320740555411</v>
      </c>
    </row>
    <row r="781" spans="1:16" x14ac:dyDescent="0.25">
      <c r="B781" t="s">
        <v>4082</v>
      </c>
      <c r="C781" t="s">
        <v>4089</v>
      </c>
      <c r="D781">
        <v>4</v>
      </c>
      <c r="E781">
        <v>15</v>
      </c>
      <c r="F781">
        <v>2.09362</v>
      </c>
      <c r="G781">
        <v>4.2680000000000003E-2</v>
      </c>
      <c r="I781" s="78">
        <f t="shared" si="258"/>
        <v>7.8196202278534077E-2</v>
      </c>
      <c r="J781">
        <f t="shared" si="259"/>
        <v>7.8196202278534077</v>
      </c>
      <c r="K781">
        <f t="shared" si="260"/>
        <v>49.05388940955951</v>
      </c>
      <c r="N781" s="70">
        <f t="shared" si="261"/>
        <v>7.8196202278534077</v>
      </c>
      <c r="O781" s="70">
        <f t="shared" si="262"/>
        <v>0.15940877108777307</v>
      </c>
      <c r="P781" s="70">
        <f t="shared" si="263"/>
        <v>49.05388940955951</v>
      </c>
    </row>
    <row r="782" spans="1:16" x14ac:dyDescent="0.25">
      <c r="B782" t="s">
        <v>4083</v>
      </c>
      <c r="C782" t="s">
        <v>4090</v>
      </c>
      <c r="D782">
        <v>4</v>
      </c>
      <c r="E782">
        <v>15</v>
      </c>
      <c r="F782">
        <v>1.72776</v>
      </c>
      <c r="G782">
        <v>4.8939999999999997E-2</v>
      </c>
      <c r="I782" s="78">
        <f t="shared" si="258"/>
        <v>6.9187182530897173E-2</v>
      </c>
      <c r="J782">
        <f t="shared" si="259"/>
        <v>6.9187182530897173</v>
      </c>
      <c r="K782">
        <f t="shared" si="260"/>
        <v>35.30363710666122</v>
      </c>
      <c r="N782" s="70">
        <f t="shared" si="261"/>
        <v>6.9187182530897173</v>
      </c>
      <c r="O782" s="70">
        <f t="shared" si="262"/>
        <v>0.19597749184273899</v>
      </c>
      <c r="P782" s="70">
        <f t="shared" si="263"/>
        <v>35.30363710666122</v>
      </c>
    </row>
    <row r="786" spans="1:17" x14ac:dyDescent="0.25">
      <c r="A786" s="72" t="s">
        <v>4095</v>
      </c>
      <c r="C786" t="s">
        <v>216</v>
      </c>
    </row>
    <row r="789" spans="1:17" x14ac:dyDescent="0.25">
      <c r="B789" t="s">
        <v>4104</v>
      </c>
      <c r="C789" t="s">
        <v>4102</v>
      </c>
      <c r="D789" t="s">
        <v>422</v>
      </c>
      <c r="E789" t="s">
        <v>202</v>
      </c>
      <c r="F789" t="s">
        <v>334</v>
      </c>
      <c r="G789" t="s">
        <v>4037</v>
      </c>
      <c r="H789" t="s">
        <v>4101</v>
      </c>
      <c r="J789" t="s">
        <v>148</v>
      </c>
      <c r="K789" t="s">
        <v>150</v>
      </c>
      <c r="O789" t="s">
        <v>148</v>
      </c>
      <c r="P789" t="s">
        <v>147</v>
      </c>
      <c r="Q789" t="s">
        <v>149</v>
      </c>
    </row>
    <row r="790" spans="1:17" x14ac:dyDescent="0.25">
      <c r="B790" t="s">
        <v>180</v>
      </c>
      <c r="C790" t="s">
        <v>4103</v>
      </c>
      <c r="D790" t="s">
        <v>170</v>
      </c>
      <c r="E790">
        <v>5</v>
      </c>
      <c r="F790">
        <v>5</v>
      </c>
      <c r="G790">
        <v>0.39500000000000002</v>
      </c>
      <c r="H790">
        <v>41.75</v>
      </c>
      <c r="J790" s="78">
        <f>(1+G790)^(1/F790)-1</f>
        <v>6.8845274530016765E-2</v>
      </c>
      <c r="K790">
        <f t="shared" ref="K790:K819" si="264">J790*100</f>
        <v>6.8845274530016765</v>
      </c>
      <c r="O790" s="70">
        <f t="shared" ref="O790" si="265">K790</f>
        <v>6.8845274530016765</v>
      </c>
      <c r="P790" s="70">
        <f>O790/Q790</f>
        <v>0.16489886114974076</v>
      </c>
      <c r="Q790" s="70">
        <f>H790</f>
        <v>41.75</v>
      </c>
    </row>
    <row r="791" spans="1:17" x14ac:dyDescent="0.25">
      <c r="B791" t="s">
        <v>180</v>
      </c>
      <c r="C791" t="s">
        <v>4103</v>
      </c>
      <c r="D791" t="s">
        <v>166</v>
      </c>
      <c r="E791">
        <v>3</v>
      </c>
      <c r="F791">
        <v>8</v>
      </c>
      <c r="G791">
        <v>0.61699999999999999</v>
      </c>
      <c r="H791">
        <v>65.17</v>
      </c>
      <c r="J791" s="78">
        <f t="shared" ref="J791:J819" si="266">(1+G791)^(1/F791)-1</f>
        <v>6.1912547640321947E-2</v>
      </c>
      <c r="K791">
        <f t="shared" si="264"/>
        <v>6.1912547640321947</v>
      </c>
      <c r="O791" s="70">
        <f t="shared" ref="O791:O819" si="267">K791</f>
        <v>6.1912547640321947</v>
      </c>
      <c r="P791" s="70">
        <f t="shared" ref="P791:P819" si="268">O791/Q791</f>
        <v>9.5001607549979966E-2</v>
      </c>
      <c r="Q791" s="70">
        <f t="shared" ref="Q791:Q819" si="269">H791</f>
        <v>65.17</v>
      </c>
    </row>
    <row r="792" spans="1:17" x14ac:dyDescent="0.25">
      <c r="B792" t="s">
        <v>180</v>
      </c>
      <c r="C792" t="s">
        <v>4103</v>
      </c>
      <c r="D792" t="s">
        <v>167</v>
      </c>
      <c r="E792">
        <v>2</v>
      </c>
      <c r="F792">
        <v>10</v>
      </c>
      <c r="G792">
        <v>0.96299999999999997</v>
      </c>
      <c r="H792">
        <v>95.27</v>
      </c>
      <c r="J792" s="78">
        <f t="shared" si="266"/>
        <v>6.9773978944610127E-2</v>
      </c>
      <c r="K792">
        <f t="shared" si="264"/>
        <v>6.9773978944610127</v>
      </c>
      <c r="O792" s="70">
        <f t="shared" si="267"/>
        <v>6.9773978944610127</v>
      </c>
      <c r="P792" s="70">
        <f t="shared" si="268"/>
        <v>7.323814311389748E-2</v>
      </c>
      <c r="Q792" s="70">
        <f t="shared" si="269"/>
        <v>95.27</v>
      </c>
    </row>
    <row r="793" spans="1:17" x14ac:dyDescent="0.25">
      <c r="B793" t="s">
        <v>180</v>
      </c>
      <c r="C793" t="s">
        <v>4103</v>
      </c>
      <c r="D793" t="s">
        <v>4099</v>
      </c>
      <c r="E793">
        <v>2</v>
      </c>
      <c r="F793">
        <v>12</v>
      </c>
      <c r="G793">
        <v>1.149</v>
      </c>
      <c r="H793">
        <v>90.04</v>
      </c>
      <c r="J793" s="78">
        <f t="shared" si="266"/>
        <v>6.5826141471972077E-2</v>
      </c>
      <c r="K793">
        <f t="shared" si="264"/>
        <v>6.5826141471972077</v>
      </c>
      <c r="O793" s="70">
        <f t="shared" si="267"/>
        <v>6.5826141471972077</v>
      </c>
      <c r="P793" s="70">
        <f t="shared" si="268"/>
        <v>7.310766489557094E-2</v>
      </c>
      <c r="Q793" s="70">
        <f t="shared" si="269"/>
        <v>90.04</v>
      </c>
    </row>
    <row r="794" spans="1:17" x14ac:dyDescent="0.25">
      <c r="B794" t="s">
        <v>180</v>
      </c>
      <c r="C794" t="s">
        <v>4103</v>
      </c>
      <c r="D794" t="s">
        <v>4100</v>
      </c>
      <c r="E794">
        <v>3</v>
      </c>
      <c r="F794">
        <v>15</v>
      </c>
      <c r="G794">
        <v>1.5</v>
      </c>
      <c r="H794">
        <v>142.78</v>
      </c>
      <c r="J794" s="78">
        <f t="shared" si="266"/>
        <v>6.2990379289539433E-2</v>
      </c>
      <c r="K794">
        <f t="shared" si="264"/>
        <v>6.2990379289539433</v>
      </c>
      <c r="O794" s="70">
        <f t="shared" si="267"/>
        <v>6.2990379289539433</v>
      </c>
      <c r="P794" s="70">
        <f t="shared" si="268"/>
        <v>4.411708873059212E-2</v>
      </c>
      <c r="Q794" s="70">
        <f t="shared" si="269"/>
        <v>142.78</v>
      </c>
    </row>
    <row r="795" spans="1:17" x14ac:dyDescent="0.25">
      <c r="B795" t="s">
        <v>4105</v>
      </c>
      <c r="C795" t="s">
        <v>4103</v>
      </c>
      <c r="D795" t="s">
        <v>170</v>
      </c>
      <c r="E795">
        <v>5</v>
      </c>
      <c r="F795">
        <v>5</v>
      </c>
      <c r="G795">
        <v>0.38800000000000001</v>
      </c>
      <c r="H795">
        <v>40.74</v>
      </c>
      <c r="J795" s="78">
        <f t="shared" si="266"/>
        <v>6.7770438721748372E-2</v>
      </c>
      <c r="K795">
        <f t="shared" si="264"/>
        <v>6.7770438721748372</v>
      </c>
      <c r="O795" s="70">
        <f t="shared" si="267"/>
        <v>6.7770438721748372</v>
      </c>
      <c r="P795" s="70">
        <f t="shared" si="268"/>
        <v>0.16634864683787032</v>
      </c>
      <c r="Q795" s="70">
        <f t="shared" si="269"/>
        <v>40.74</v>
      </c>
    </row>
    <row r="796" spans="1:17" x14ac:dyDescent="0.25">
      <c r="B796" t="s">
        <v>4105</v>
      </c>
      <c r="C796" t="s">
        <v>4103</v>
      </c>
      <c r="D796" t="s">
        <v>166</v>
      </c>
      <c r="E796">
        <v>3</v>
      </c>
      <c r="F796">
        <v>8</v>
      </c>
      <c r="G796">
        <v>0.61</v>
      </c>
      <c r="H796">
        <v>64.02</v>
      </c>
      <c r="J796" s="78">
        <f t="shared" si="266"/>
        <v>6.133682837398613E-2</v>
      </c>
      <c r="K796">
        <f t="shared" si="264"/>
        <v>6.133682837398613</v>
      </c>
      <c r="O796" s="70">
        <f t="shared" si="267"/>
        <v>6.133682837398613</v>
      </c>
      <c r="P796" s="70">
        <f t="shared" si="268"/>
        <v>9.5808854067457247E-2</v>
      </c>
      <c r="Q796" s="70">
        <f t="shared" si="269"/>
        <v>64.02</v>
      </c>
    </row>
    <row r="797" spans="1:17" x14ac:dyDescent="0.25">
      <c r="B797" t="s">
        <v>4105</v>
      </c>
      <c r="C797" t="s">
        <v>4103</v>
      </c>
      <c r="D797" t="s">
        <v>167</v>
      </c>
      <c r="E797">
        <v>2</v>
      </c>
      <c r="F797">
        <v>10</v>
      </c>
      <c r="G797">
        <v>0.96299999999999997</v>
      </c>
      <c r="H797">
        <v>95.05</v>
      </c>
      <c r="J797" s="78">
        <f t="shared" si="266"/>
        <v>6.9773978944610127E-2</v>
      </c>
      <c r="K797">
        <f t="shared" si="264"/>
        <v>6.9773978944610127</v>
      </c>
      <c r="O797" s="70">
        <f t="shared" si="267"/>
        <v>6.9773978944610127</v>
      </c>
      <c r="P797" s="70">
        <f t="shared" si="268"/>
        <v>7.3407658016423072E-2</v>
      </c>
      <c r="Q797" s="70">
        <f t="shared" si="269"/>
        <v>95.05</v>
      </c>
    </row>
    <row r="798" spans="1:17" x14ac:dyDescent="0.25">
      <c r="B798" t="s">
        <v>4105</v>
      </c>
      <c r="C798" t="s">
        <v>4103</v>
      </c>
      <c r="D798" t="s">
        <v>4099</v>
      </c>
      <c r="E798">
        <v>2</v>
      </c>
      <c r="F798">
        <v>12</v>
      </c>
      <c r="G798">
        <v>1.1559999999999999</v>
      </c>
      <c r="H798">
        <v>90.15</v>
      </c>
      <c r="J798" s="78">
        <f t="shared" si="266"/>
        <v>6.6115022641344501E-2</v>
      </c>
      <c r="K798">
        <f t="shared" si="264"/>
        <v>6.6115022641344501</v>
      </c>
      <c r="O798" s="70">
        <f t="shared" si="267"/>
        <v>6.6115022641344501</v>
      </c>
      <c r="P798" s="70">
        <f t="shared" si="268"/>
        <v>7.3338904760226836E-2</v>
      </c>
      <c r="Q798" s="70">
        <f t="shared" si="269"/>
        <v>90.15</v>
      </c>
    </row>
    <row r="799" spans="1:17" x14ac:dyDescent="0.25">
      <c r="B799" t="s">
        <v>4105</v>
      </c>
      <c r="C799" t="s">
        <v>4103</v>
      </c>
      <c r="D799" t="s">
        <v>4100</v>
      </c>
      <c r="E799">
        <v>3</v>
      </c>
      <c r="F799">
        <v>15</v>
      </c>
      <c r="G799">
        <v>1.5369999999999999</v>
      </c>
      <c r="H799">
        <v>132.28</v>
      </c>
      <c r="J799" s="78">
        <f t="shared" si="266"/>
        <v>6.4032020981969806E-2</v>
      </c>
      <c r="K799">
        <f t="shared" si="264"/>
        <v>6.4032020981969806</v>
      </c>
      <c r="O799" s="70">
        <f t="shared" si="267"/>
        <v>6.4032020981969806</v>
      </c>
      <c r="P799" s="70">
        <f t="shared" si="268"/>
        <v>4.8406426505873755E-2</v>
      </c>
      <c r="Q799" s="70">
        <f t="shared" si="269"/>
        <v>132.28</v>
      </c>
    </row>
    <row r="800" spans="1:17" x14ac:dyDescent="0.25">
      <c r="B800" t="s">
        <v>180</v>
      </c>
      <c r="C800" t="s">
        <v>316</v>
      </c>
      <c r="D800" t="s">
        <v>170</v>
      </c>
      <c r="E800">
        <v>5</v>
      </c>
      <c r="F800">
        <v>5</v>
      </c>
      <c r="G800">
        <v>0.313</v>
      </c>
      <c r="H800">
        <v>30.46</v>
      </c>
      <c r="J800" s="78">
        <f t="shared" si="266"/>
        <v>5.5973319208808325E-2</v>
      </c>
      <c r="K800">
        <f t="shared" si="264"/>
        <v>5.5973319208808325</v>
      </c>
      <c r="O800" s="70">
        <f t="shared" si="267"/>
        <v>5.5973319208808325</v>
      </c>
      <c r="P800" s="70">
        <f t="shared" si="268"/>
        <v>0.18376007619438059</v>
      </c>
      <c r="Q800" s="70">
        <f t="shared" si="269"/>
        <v>30.46</v>
      </c>
    </row>
    <row r="801" spans="2:17" x14ac:dyDescent="0.25">
      <c r="B801" t="s">
        <v>180</v>
      </c>
      <c r="C801" t="s">
        <v>316</v>
      </c>
      <c r="D801" t="s">
        <v>166</v>
      </c>
      <c r="E801">
        <v>3</v>
      </c>
      <c r="F801">
        <v>8</v>
      </c>
      <c r="G801">
        <v>0.50600000000000001</v>
      </c>
      <c r="H801">
        <v>49.66</v>
      </c>
      <c r="J801" s="78">
        <f t="shared" si="266"/>
        <v>5.2514582065212645E-2</v>
      </c>
      <c r="K801">
        <f t="shared" si="264"/>
        <v>5.2514582065212645</v>
      </c>
      <c r="O801" s="70">
        <f t="shared" si="267"/>
        <v>5.2514582065212645</v>
      </c>
      <c r="P801" s="70">
        <f t="shared" si="268"/>
        <v>0.10574825224569603</v>
      </c>
      <c r="Q801" s="70">
        <f t="shared" si="269"/>
        <v>49.66</v>
      </c>
    </row>
    <row r="802" spans="2:17" x14ac:dyDescent="0.25">
      <c r="B802" t="s">
        <v>180</v>
      </c>
      <c r="C802" t="s">
        <v>316</v>
      </c>
      <c r="D802" t="s">
        <v>167</v>
      </c>
      <c r="E802">
        <v>2</v>
      </c>
      <c r="F802">
        <v>10</v>
      </c>
      <c r="G802">
        <v>0.82</v>
      </c>
      <c r="H802">
        <v>74.760000000000005</v>
      </c>
      <c r="J802" s="78">
        <f t="shared" si="266"/>
        <v>6.1713009165691446E-2</v>
      </c>
      <c r="K802">
        <f t="shared" si="264"/>
        <v>6.1713009165691446</v>
      </c>
      <c r="O802" s="70">
        <f t="shared" si="267"/>
        <v>6.1713009165691446</v>
      </c>
      <c r="P802" s="70">
        <f t="shared" si="268"/>
        <v>8.2548166353252336E-2</v>
      </c>
      <c r="Q802" s="70">
        <f t="shared" si="269"/>
        <v>74.760000000000005</v>
      </c>
    </row>
    <row r="803" spans="2:17" x14ac:dyDescent="0.25">
      <c r="B803" t="s">
        <v>180</v>
      </c>
      <c r="C803" t="s">
        <v>316</v>
      </c>
      <c r="D803" t="s">
        <v>4099</v>
      </c>
      <c r="E803">
        <v>2</v>
      </c>
      <c r="F803">
        <v>12</v>
      </c>
      <c r="G803">
        <v>0.999</v>
      </c>
      <c r="H803">
        <v>72.19</v>
      </c>
      <c r="J803" s="78">
        <f t="shared" si="266"/>
        <v>5.9418939944062998E-2</v>
      </c>
      <c r="K803">
        <f t="shared" si="264"/>
        <v>5.9418939944062998</v>
      </c>
      <c r="O803" s="70">
        <f t="shared" si="267"/>
        <v>5.9418939944062998</v>
      </c>
      <c r="P803" s="70">
        <f t="shared" si="268"/>
        <v>8.2309100906029928E-2</v>
      </c>
      <c r="Q803" s="70">
        <f t="shared" si="269"/>
        <v>72.19</v>
      </c>
    </row>
    <row r="804" spans="2:17" x14ac:dyDescent="0.25">
      <c r="B804" t="s">
        <v>180</v>
      </c>
      <c r="C804" t="s">
        <v>316</v>
      </c>
      <c r="D804" t="s">
        <v>4100</v>
      </c>
      <c r="E804">
        <v>3</v>
      </c>
      <c r="F804">
        <v>15</v>
      </c>
      <c r="G804">
        <v>1.3720000000000001</v>
      </c>
      <c r="H804">
        <v>118.33</v>
      </c>
      <c r="J804" s="78">
        <f t="shared" si="266"/>
        <v>5.9272373239351639E-2</v>
      </c>
      <c r="K804">
        <f t="shared" si="264"/>
        <v>5.9272373239351639</v>
      </c>
      <c r="O804" s="70">
        <f t="shared" si="267"/>
        <v>5.9272373239351639</v>
      </c>
      <c r="P804" s="70">
        <f t="shared" si="268"/>
        <v>5.0090740504818425E-2</v>
      </c>
      <c r="Q804" s="70">
        <f t="shared" si="269"/>
        <v>118.33</v>
      </c>
    </row>
    <row r="805" spans="2:17" x14ac:dyDescent="0.25">
      <c r="B805" t="s">
        <v>4105</v>
      </c>
      <c r="C805" t="s">
        <v>316</v>
      </c>
      <c r="D805" t="s">
        <v>170</v>
      </c>
      <c r="E805">
        <v>5</v>
      </c>
      <c r="F805">
        <v>5</v>
      </c>
      <c r="G805">
        <v>0.30199999999999999</v>
      </c>
      <c r="H805">
        <v>28.66</v>
      </c>
      <c r="J805" s="78">
        <f t="shared" si="266"/>
        <v>5.4198021604014546E-2</v>
      </c>
      <c r="K805">
        <f t="shared" si="264"/>
        <v>5.4198021604014546</v>
      </c>
      <c r="O805" s="70">
        <f t="shared" si="267"/>
        <v>5.4198021604014546</v>
      </c>
      <c r="P805" s="70">
        <f t="shared" si="268"/>
        <v>0.189106844396422</v>
      </c>
      <c r="Q805" s="70">
        <f t="shared" si="269"/>
        <v>28.66</v>
      </c>
    </row>
    <row r="806" spans="2:17" x14ac:dyDescent="0.25">
      <c r="B806" t="s">
        <v>4105</v>
      </c>
      <c r="C806" t="s">
        <v>316</v>
      </c>
      <c r="D806" t="s">
        <v>166</v>
      </c>
      <c r="E806">
        <v>3</v>
      </c>
      <c r="F806">
        <v>8</v>
      </c>
      <c r="G806">
        <v>0.49099999999999999</v>
      </c>
      <c r="H806">
        <v>46.15</v>
      </c>
      <c r="J806" s="78">
        <f t="shared" si="266"/>
        <v>5.1198434474882371E-2</v>
      </c>
      <c r="K806">
        <f t="shared" si="264"/>
        <v>5.1198434474882371</v>
      </c>
      <c r="O806" s="70">
        <f t="shared" si="267"/>
        <v>5.1198434474882371</v>
      </c>
      <c r="P806" s="70">
        <f t="shared" si="268"/>
        <v>0.11093918629443635</v>
      </c>
      <c r="Q806" s="70">
        <f t="shared" si="269"/>
        <v>46.15</v>
      </c>
    </row>
    <row r="807" spans="2:17" x14ac:dyDescent="0.25">
      <c r="B807" t="s">
        <v>4105</v>
      </c>
      <c r="C807" t="s">
        <v>316</v>
      </c>
      <c r="D807" t="s">
        <v>167</v>
      </c>
      <c r="E807">
        <v>2</v>
      </c>
      <c r="F807">
        <v>10</v>
      </c>
      <c r="G807">
        <v>0.80800000000000005</v>
      </c>
      <c r="H807">
        <v>71.290000000000006</v>
      </c>
      <c r="J807" s="78">
        <f t="shared" si="266"/>
        <v>6.1010892881542933E-2</v>
      </c>
      <c r="K807">
        <f t="shared" si="264"/>
        <v>6.1010892881542933</v>
      </c>
      <c r="O807" s="70">
        <f t="shared" si="267"/>
        <v>6.1010892881542933</v>
      </c>
      <c r="P807" s="70">
        <f t="shared" si="268"/>
        <v>8.5581277712923176E-2</v>
      </c>
      <c r="Q807" s="70">
        <f t="shared" si="269"/>
        <v>71.290000000000006</v>
      </c>
    </row>
    <row r="808" spans="2:17" x14ac:dyDescent="0.25">
      <c r="B808" t="s">
        <v>4105</v>
      </c>
      <c r="C808" t="s">
        <v>316</v>
      </c>
      <c r="D808" t="s">
        <v>4099</v>
      </c>
      <c r="E808">
        <v>2</v>
      </c>
      <c r="F808">
        <v>12</v>
      </c>
      <c r="G808">
        <v>0.98799999999999999</v>
      </c>
      <c r="H808">
        <v>70.16</v>
      </c>
      <c r="J808" s="78">
        <f t="shared" si="266"/>
        <v>5.8931900441560936E-2</v>
      </c>
      <c r="K808">
        <f t="shared" si="264"/>
        <v>5.8931900441560936</v>
      </c>
      <c r="O808" s="70">
        <f t="shared" si="267"/>
        <v>5.8931900441560936</v>
      </c>
      <c r="P808" s="70">
        <f t="shared" si="268"/>
        <v>8.3996437345440336E-2</v>
      </c>
      <c r="Q808" s="70">
        <f t="shared" si="269"/>
        <v>70.16</v>
      </c>
    </row>
    <row r="809" spans="2:17" x14ac:dyDescent="0.25">
      <c r="B809" t="s">
        <v>4105</v>
      </c>
      <c r="C809" t="s">
        <v>316</v>
      </c>
      <c r="D809" t="s">
        <v>4100</v>
      </c>
      <c r="E809">
        <v>3</v>
      </c>
      <c r="F809">
        <v>15</v>
      </c>
      <c r="G809">
        <v>1.3779999999999999</v>
      </c>
      <c r="H809">
        <v>117.96</v>
      </c>
      <c r="J809" s="78">
        <f t="shared" si="266"/>
        <v>5.9450792126696017E-2</v>
      </c>
      <c r="K809">
        <f t="shared" si="264"/>
        <v>5.9450792126696017</v>
      </c>
      <c r="O809" s="70">
        <f t="shared" si="267"/>
        <v>5.9450792126696017</v>
      </c>
      <c r="P809" s="70">
        <f t="shared" si="268"/>
        <v>5.0399111670647694E-2</v>
      </c>
      <c r="Q809" s="70">
        <f t="shared" si="269"/>
        <v>117.96</v>
      </c>
    </row>
    <row r="810" spans="2:17" x14ac:dyDescent="0.25">
      <c r="B810" t="s">
        <v>180</v>
      </c>
      <c r="C810" t="s">
        <v>317</v>
      </c>
      <c r="D810" t="s">
        <v>170</v>
      </c>
      <c r="E810">
        <v>5</v>
      </c>
      <c r="F810">
        <v>5</v>
      </c>
      <c r="G810">
        <v>0.192</v>
      </c>
      <c r="H810">
        <v>8.42</v>
      </c>
      <c r="J810" s="78">
        <f t="shared" si="266"/>
        <v>3.5750737198698701E-2</v>
      </c>
      <c r="K810">
        <f t="shared" si="264"/>
        <v>3.5750737198698701</v>
      </c>
      <c r="O810" s="70">
        <f t="shared" si="267"/>
        <v>3.5750737198698701</v>
      </c>
      <c r="P810" s="70">
        <f t="shared" si="268"/>
        <v>0.42459307836934324</v>
      </c>
      <c r="Q810" s="70">
        <f t="shared" si="269"/>
        <v>8.42</v>
      </c>
    </row>
    <row r="811" spans="2:17" x14ac:dyDescent="0.25">
      <c r="B811" t="s">
        <v>180</v>
      </c>
      <c r="C811" t="s">
        <v>317</v>
      </c>
      <c r="D811" t="s">
        <v>166</v>
      </c>
      <c r="E811">
        <v>3</v>
      </c>
      <c r="F811">
        <v>8</v>
      </c>
      <c r="G811">
        <v>0.502</v>
      </c>
      <c r="H811">
        <v>19.59</v>
      </c>
      <c r="J811" s="78">
        <f t="shared" si="266"/>
        <v>5.2164734901287035E-2</v>
      </c>
      <c r="K811">
        <f t="shared" si="264"/>
        <v>5.2164734901287035</v>
      </c>
      <c r="O811" s="70">
        <f t="shared" si="267"/>
        <v>5.2164734901287035</v>
      </c>
      <c r="P811" s="70">
        <f t="shared" si="268"/>
        <v>0.26628246503975006</v>
      </c>
      <c r="Q811" s="70">
        <f t="shared" si="269"/>
        <v>19.59</v>
      </c>
    </row>
    <row r="812" spans="2:17" x14ac:dyDescent="0.25">
      <c r="B812" t="s">
        <v>180</v>
      </c>
      <c r="C812" t="s">
        <v>317</v>
      </c>
      <c r="D812" t="s">
        <v>167</v>
      </c>
      <c r="E812">
        <v>2</v>
      </c>
      <c r="F812">
        <v>10</v>
      </c>
      <c r="G812">
        <v>1.1759999999999999</v>
      </c>
      <c r="H812">
        <v>48.28</v>
      </c>
      <c r="J812" s="78">
        <f t="shared" si="266"/>
        <v>8.0851150324888543E-2</v>
      </c>
      <c r="K812">
        <f t="shared" si="264"/>
        <v>8.0851150324888543</v>
      </c>
      <c r="O812" s="70">
        <f t="shared" si="267"/>
        <v>8.0851150324888543</v>
      </c>
      <c r="P812" s="70">
        <f t="shared" si="268"/>
        <v>0.16746302884193981</v>
      </c>
      <c r="Q812" s="70">
        <f t="shared" si="269"/>
        <v>48.28</v>
      </c>
    </row>
    <row r="813" spans="2:17" x14ac:dyDescent="0.25">
      <c r="B813" t="s">
        <v>180</v>
      </c>
      <c r="C813" t="s">
        <v>317</v>
      </c>
      <c r="D813" t="s">
        <v>4099</v>
      </c>
      <c r="E813">
        <v>2</v>
      </c>
      <c r="F813">
        <v>12</v>
      </c>
      <c r="G813">
        <v>1.411</v>
      </c>
      <c r="H813">
        <v>47.17</v>
      </c>
      <c r="J813" s="78">
        <f t="shared" si="266"/>
        <v>7.6092903906898268E-2</v>
      </c>
      <c r="K813">
        <f t="shared" si="264"/>
        <v>7.6092903906898268</v>
      </c>
      <c r="O813" s="70">
        <f t="shared" si="267"/>
        <v>7.6092903906898268</v>
      </c>
      <c r="P813" s="70">
        <f t="shared" si="268"/>
        <v>0.16131631101738025</v>
      </c>
      <c r="Q813" s="70">
        <f t="shared" si="269"/>
        <v>47.17</v>
      </c>
    </row>
    <row r="814" spans="2:17" x14ac:dyDescent="0.25">
      <c r="B814" t="s">
        <v>180</v>
      </c>
      <c r="C814" t="s">
        <v>317</v>
      </c>
      <c r="D814" t="s">
        <v>4100</v>
      </c>
      <c r="E814">
        <v>3</v>
      </c>
      <c r="F814">
        <v>15</v>
      </c>
      <c r="G814">
        <v>1.6839999999999999</v>
      </c>
      <c r="H814">
        <v>73.97</v>
      </c>
      <c r="J814" s="78">
        <f t="shared" si="266"/>
        <v>6.8035038880768672E-2</v>
      </c>
      <c r="K814">
        <f t="shared" si="264"/>
        <v>6.8035038880768672</v>
      </c>
      <c r="O814" s="70">
        <f t="shared" si="267"/>
        <v>6.8035038880768672</v>
      </c>
      <c r="P814" s="70">
        <f t="shared" si="268"/>
        <v>9.1976529513003474E-2</v>
      </c>
      <c r="Q814" s="70">
        <f t="shared" si="269"/>
        <v>73.97</v>
      </c>
    </row>
    <row r="815" spans="2:17" x14ac:dyDescent="0.25">
      <c r="B815" t="s">
        <v>4105</v>
      </c>
      <c r="C815" t="s">
        <v>317</v>
      </c>
      <c r="D815" t="s">
        <v>170</v>
      </c>
      <c r="E815">
        <v>5</v>
      </c>
      <c r="F815">
        <v>5</v>
      </c>
      <c r="G815">
        <v>0.155</v>
      </c>
      <c r="H815">
        <v>6.27</v>
      </c>
      <c r="J815" s="78">
        <f t="shared" si="266"/>
        <v>2.9239385530068329E-2</v>
      </c>
      <c r="K815">
        <f t="shared" si="264"/>
        <v>2.9239385530068329</v>
      </c>
      <c r="O815" s="70">
        <f t="shared" si="267"/>
        <v>2.9239385530068329</v>
      </c>
      <c r="P815" s="70">
        <f t="shared" si="268"/>
        <v>0.46633788724191916</v>
      </c>
      <c r="Q815" s="70">
        <f t="shared" si="269"/>
        <v>6.27</v>
      </c>
    </row>
    <row r="816" spans="2:17" x14ac:dyDescent="0.25">
      <c r="B816" t="s">
        <v>4105</v>
      </c>
      <c r="C816" t="s">
        <v>317</v>
      </c>
      <c r="D816" t="s">
        <v>166</v>
      </c>
      <c r="E816">
        <v>3</v>
      </c>
      <c r="F816">
        <v>8</v>
      </c>
      <c r="G816">
        <v>0.46</v>
      </c>
      <c r="H816">
        <v>16.41</v>
      </c>
      <c r="J816" s="78">
        <f t="shared" si="266"/>
        <v>4.8441267930804388E-2</v>
      </c>
      <c r="K816">
        <f t="shared" si="264"/>
        <v>4.8441267930804388</v>
      </c>
      <c r="O816" s="70">
        <f t="shared" si="267"/>
        <v>4.8441267930804388</v>
      </c>
      <c r="P816" s="70">
        <f t="shared" si="268"/>
        <v>0.29519358885316505</v>
      </c>
      <c r="Q816" s="70">
        <f t="shared" si="269"/>
        <v>16.41</v>
      </c>
    </row>
    <row r="817" spans="1:17" x14ac:dyDescent="0.25">
      <c r="B817" t="s">
        <v>4105</v>
      </c>
      <c r="C817" t="s">
        <v>317</v>
      </c>
      <c r="D817" t="s">
        <v>167</v>
      </c>
      <c r="E817">
        <v>2</v>
      </c>
      <c r="F817">
        <v>10</v>
      </c>
      <c r="G817">
        <v>1.157</v>
      </c>
      <c r="H817">
        <v>46.37</v>
      </c>
      <c r="J817" s="78">
        <f t="shared" si="266"/>
        <v>7.9903663549820703E-2</v>
      </c>
      <c r="K817">
        <f t="shared" si="264"/>
        <v>7.9903663549820703</v>
      </c>
      <c r="O817" s="70">
        <f t="shared" si="267"/>
        <v>7.9903663549820703</v>
      </c>
      <c r="P817" s="70">
        <f t="shared" si="268"/>
        <v>0.17231758367440309</v>
      </c>
      <c r="Q817" s="70">
        <f t="shared" si="269"/>
        <v>46.37</v>
      </c>
    </row>
    <row r="818" spans="1:17" x14ac:dyDescent="0.25">
      <c r="B818" t="s">
        <v>4105</v>
      </c>
      <c r="C818" t="s">
        <v>317</v>
      </c>
      <c r="D818" t="s">
        <v>4099</v>
      </c>
      <c r="E818">
        <v>2</v>
      </c>
      <c r="F818">
        <v>12</v>
      </c>
      <c r="G818">
        <v>1.419</v>
      </c>
      <c r="H818">
        <v>47.09</v>
      </c>
      <c r="J818" s="78">
        <f t="shared" si="266"/>
        <v>7.639000326671419E-2</v>
      </c>
      <c r="K818">
        <f t="shared" si="264"/>
        <v>7.639000326671419</v>
      </c>
      <c r="O818" s="70">
        <f t="shared" si="267"/>
        <v>7.639000326671419</v>
      </c>
      <c r="P818" s="70">
        <f t="shared" si="268"/>
        <v>0.16222128534022975</v>
      </c>
      <c r="Q818" s="70">
        <f t="shared" si="269"/>
        <v>47.09</v>
      </c>
    </row>
    <row r="819" spans="1:17" x14ac:dyDescent="0.25">
      <c r="B819" t="s">
        <v>4105</v>
      </c>
      <c r="C819" t="s">
        <v>317</v>
      </c>
      <c r="D819" t="s">
        <v>4100</v>
      </c>
      <c r="E819">
        <v>3</v>
      </c>
      <c r="F819">
        <v>15</v>
      </c>
      <c r="G819">
        <v>1.73</v>
      </c>
      <c r="H819">
        <v>66.95</v>
      </c>
      <c r="J819" s="78">
        <f t="shared" si="266"/>
        <v>6.9245693591726498E-2</v>
      </c>
      <c r="K819">
        <f t="shared" si="264"/>
        <v>6.9245693591726498</v>
      </c>
      <c r="O819" s="70">
        <f t="shared" si="267"/>
        <v>6.9245693591726498</v>
      </c>
      <c r="P819" s="70">
        <f t="shared" si="268"/>
        <v>0.10342896727666392</v>
      </c>
      <c r="Q819" s="70">
        <f t="shared" si="269"/>
        <v>66.95</v>
      </c>
    </row>
    <row r="822" spans="1:17" x14ac:dyDescent="0.25">
      <c r="A822" s="72" t="s">
        <v>4106</v>
      </c>
      <c r="C822" t="s">
        <v>4110</v>
      </c>
      <c r="D822" t="s">
        <v>4112</v>
      </c>
    </row>
    <row r="825" spans="1:17" x14ac:dyDescent="0.25">
      <c r="B825" t="s">
        <v>290</v>
      </c>
      <c r="C825" t="s">
        <v>4111</v>
      </c>
      <c r="D825" t="s">
        <v>422</v>
      </c>
      <c r="E825" t="s">
        <v>202</v>
      </c>
      <c r="F825" t="s">
        <v>334</v>
      </c>
      <c r="G825" t="s">
        <v>4037</v>
      </c>
      <c r="H825" t="s">
        <v>147</v>
      </c>
      <c r="J825" t="s">
        <v>148</v>
      </c>
      <c r="K825" t="s">
        <v>150</v>
      </c>
      <c r="L825" t="s">
        <v>215</v>
      </c>
      <c r="O825" t="s">
        <v>148</v>
      </c>
      <c r="P825" t="s">
        <v>147</v>
      </c>
      <c r="Q825" t="s">
        <v>149</v>
      </c>
    </row>
    <row r="826" spans="1:17" x14ac:dyDescent="0.25">
      <c r="B826">
        <v>1979</v>
      </c>
      <c r="C826">
        <v>2</v>
      </c>
      <c r="D826" t="s">
        <v>4113</v>
      </c>
      <c r="E826">
        <v>2</v>
      </c>
      <c r="F826">
        <v>2</v>
      </c>
      <c r="G826">
        <v>5.0999999999999997E-2</v>
      </c>
      <c r="H826">
        <v>1.9E-2</v>
      </c>
      <c r="J826" s="78">
        <f t="shared" ref="J826:J828" si="270">(1+G826)^(1/F826)-1</f>
        <v>2.5182910509144119E-2</v>
      </c>
      <c r="K826">
        <f t="shared" ref="K826:K828" si="271">J826*100</f>
        <v>2.5182910509144119</v>
      </c>
      <c r="L826">
        <f t="shared" ref="L826:L828" si="272">G826/H826</f>
        <v>2.6842105263157894</v>
      </c>
      <c r="O826" s="70">
        <f t="shared" ref="O826:O828" si="273">K826</f>
        <v>2.5182910509144119</v>
      </c>
      <c r="P826" s="70">
        <f t="shared" ref="P826:P828" si="274">O826/Q826</f>
        <v>0.93818686210536917</v>
      </c>
      <c r="Q826" s="70">
        <f t="shared" ref="Q826:Q828" si="275">L826</f>
        <v>2.6842105263157894</v>
      </c>
    </row>
    <row r="827" spans="1:17" x14ac:dyDescent="0.25">
      <c r="B827">
        <v>1979</v>
      </c>
      <c r="C827">
        <v>2</v>
      </c>
      <c r="D827" t="s">
        <v>4114</v>
      </c>
      <c r="E827">
        <v>2</v>
      </c>
      <c r="F827">
        <v>2</v>
      </c>
      <c r="G827">
        <v>5.1999999999999998E-2</v>
      </c>
      <c r="H827">
        <v>1.4E-2</v>
      </c>
      <c r="J827" s="78">
        <f t="shared" si="270"/>
        <v>2.567051239664675E-2</v>
      </c>
      <c r="K827">
        <f t="shared" si="271"/>
        <v>2.567051239664675</v>
      </c>
      <c r="L827">
        <f t="shared" si="272"/>
        <v>3.714285714285714</v>
      </c>
      <c r="O827" s="70">
        <f t="shared" si="273"/>
        <v>2.567051239664675</v>
      </c>
      <c r="P827" s="70">
        <f t="shared" si="274"/>
        <v>0.69112917990972023</v>
      </c>
      <c r="Q827" s="70">
        <f t="shared" si="275"/>
        <v>3.714285714285714</v>
      </c>
    </row>
    <row r="828" spans="1:17" x14ac:dyDescent="0.25">
      <c r="B828">
        <v>1979</v>
      </c>
      <c r="C828">
        <v>2</v>
      </c>
      <c r="D828" t="s">
        <v>214</v>
      </c>
      <c r="E828">
        <v>4</v>
      </c>
      <c r="F828">
        <v>4</v>
      </c>
      <c r="G828">
        <v>0.14399999999999999</v>
      </c>
      <c r="H828">
        <v>1.7000000000000001E-2</v>
      </c>
      <c r="J828" s="78">
        <f t="shared" si="270"/>
        <v>3.4204697615358493E-2</v>
      </c>
      <c r="K828">
        <f t="shared" si="271"/>
        <v>3.4204697615358493</v>
      </c>
      <c r="L828">
        <f t="shared" si="272"/>
        <v>8.470588235294116</v>
      </c>
      <c r="O828" s="70">
        <f t="shared" si="273"/>
        <v>3.4204697615358493</v>
      </c>
      <c r="P828" s="70">
        <f t="shared" si="274"/>
        <v>0.40380545795909339</v>
      </c>
      <c r="Q828" s="70">
        <f t="shared" si="275"/>
        <v>8.470588235294116</v>
      </c>
    </row>
    <row r="829" spans="1:17" x14ac:dyDescent="0.25">
      <c r="B829">
        <v>1979</v>
      </c>
      <c r="C829">
        <v>2</v>
      </c>
      <c r="D829" t="s">
        <v>4115</v>
      </c>
      <c r="E829">
        <v>3</v>
      </c>
      <c r="F829">
        <v>7</v>
      </c>
      <c r="G829">
        <v>0.20200000000000001</v>
      </c>
      <c r="H829">
        <v>2.1999999999999999E-2</v>
      </c>
      <c r="J829" s="78">
        <f t="shared" ref="J829:J837" si="276">(1+G829)^(1/F829)-1</f>
        <v>2.6632299999280518E-2</v>
      </c>
      <c r="K829">
        <f t="shared" ref="K829:K837" si="277">J829*100</f>
        <v>2.6632299999280518</v>
      </c>
      <c r="L829">
        <f t="shared" ref="L829:L837" si="278">G829/H829</f>
        <v>9.1818181818181834</v>
      </c>
      <c r="O829" s="70">
        <f t="shared" ref="O829:O837" si="279">K829</f>
        <v>2.6632299999280518</v>
      </c>
      <c r="P829" s="70">
        <f t="shared" ref="P829:P837" si="280">O829/Q829</f>
        <v>0.29005475246741153</v>
      </c>
      <c r="Q829" s="70">
        <f t="shared" ref="Q829:Q837" si="281">L829</f>
        <v>9.1818181818181834</v>
      </c>
    </row>
    <row r="830" spans="1:17" x14ac:dyDescent="0.25">
      <c r="B830">
        <v>1979</v>
      </c>
      <c r="C830">
        <v>3</v>
      </c>
      <c r="D830" t="s">
        <v>4113</v>
      </c>
      <c r="E830">
        <v>2</v>
      </c>
      <c r="F830">
        <v>2</v>
      </c>
      <c r="G830">
        <v>5.2999999999999999E-2</v>
      </c>
      <c r="H830">
        <v>1.9E-2</v>
      </c>
      <c r="J830" s="78">
        <f t="shared" si="276"/>
        <v>2.6157882589224135E-2</v>
      </c>
      <c r="K830">
        <f t="shared" si="277"/>
        <v>2.6157882589224135</v>
      </c>
      <c r="L830">
        <f t="shared" si="278"/>
        <v>2.7894736842105261</v>
      </c>
      <c r="O830" s="70">
        <f t="shared" si="279"/>
        <v>2.6157882589224135</v>
      </c>
      <c r="P830" s="70">
        <f t="shared" si="280"/>
        <v>0.93773541357595969</v>
      </c>
      <c r="Q830" s="70">
        <f t="shared" si="281"/>
        <v>2.7894736842105261</v>
      </c>
    </row>
    <row r="831" spans="1:17" x14ac:dyDescent="0.25">
      <c r="B831">
        <v>1979</v>
      </c>
      <c r="C831">
        <v>3</v>
      </c>
      <c r="D831" t="s">
        <v>4114</v>
      </c>
      <c r="E831">
        <v>2</v>
      </c>
      <c r="F831">
        <v>2</v>
      </c>
      <c r="G831">
        <v>5.0999999999999997E-2</v>
      </c>
      <c r="H831">
        <v>1.4E-2</v>
      </c>
      <c r="J831" s="78">
        <f t="shared" si="276"/>
        <v>2.5182910509144119E-2</v>
      </c>
      <c r="K831">
        <f t="shared" si="277"/>
        <v>2.5182910509144119</v>
      </c>
      <c r="L831">
        <f t="shared" si="278"/>
        <v>3.6428571428571423</v>
      </c>
      <c r="O831" s="70">
        <f t="shared" si="279"/>
        <v>2.5182910509144119</v>
      </c>
      <c r="P831" s="70">
        <f t="shared" si="280"/>
        <v>0.69129558260395629</v>
      </c>
      <c r="Q831" s="70">
        <f t="shared" si="281"/>
        <v>3.6428571428571423</v>
      </c>
    </row>
    <row r="832" spans="1:17" x14ac:dyDescent="0.25">
      <c r="B832">
        <v>1979</v>
      </c>
      <c r="C832">
        <v>3</v>
      </c>
      <c r="D832" t="s">
        <v>214</v>
      </c>
      <c r="E832">
        <v>4</v>
      </c>
      <c r="F832">
        <v>4</v>
      </c>
      <c r="G832">
        <v>0.14000000000000001</v>
      </c>
      <c r="H832">
        <v>1.7999999999999999E-2</v>
      </c>
      <c r="J832" s="78">
        <f t="shared" si="276"/>
        <v>3.3299484758959608E-2</v>
      </c>
      <c r="K832">
        <f t="shared" si="277"/>
        <v>3.3299484758959608</v>
      </c>
      <c r="L832">
        <f t="shared" si="278"/>
        <v>7.7777777777777795</v>
      </c>
      <c r="O832" s="70">
        <f t="shared" si="279"/>
        <v>3.3299484758959608</v>
      </c>
      <c r="P832" s="70">
        <f t="shared" si="280"/>
        <v>0.42813623261519484</v>
      </c>
      <c r="Q832" s="70">
        <f t="shared" si="281"/>
        <v>7.7777777777777795</v>
      </c>
    </row>
    <row r="833" spans="2:97" x14ac:dyDescent="0.25">
      <c r="B833">
        <v>1979</v>
      </c>
      <c r="C833">
        <v>3</v>
      </c>
      <c r="D833" t="s">
        <v>4115</v>
      </c>
      <c r="E833">
        <v>3</v>
      </c>
      <c r="F833">
        <v>7</v>
      </c>
      <c r="G833">
        <v>0.19600000000000001</v>
      </c>
      <c r="H833">
        <v>2.9000000000000001E-2</v>
      </c>
      <c r="J833" s="78">
        <f t="shared" si="276"/>
        <v>2.5898640353314795E-2</v>
      </c>
      <c r="K833">
        <f t="shared" si="277"/>
        <v>2.5898640353314795</v>
      </c>
      <c r="L833">
        <f t="shared" si="278"/>
        <v>6.7586206896551726</v>
      </c>
      <c r="O833" s="70">
        <f t="shared" si="279"/>
        <v>2.5898640353314795</v>
      </c>
      <c r="P833" s="70">
        <f t="shared" si="280"/>
        <v>0.38319416849292298</v>
      </c>
      <c r="Q833" s="70">
        <f t="shared" si="281"/>
        <v>6.7586206896551726</v>
      </c>
    </row>
    <row r="834" spans="2:97" x14ac:dyDescent="0.25">
      <c r="B834">
        <v>1979</v>
      </c>
      <c r="C834">
        <v>4</v>
      </c>
      <c r="D834" t="s">
        <v>4113</v>
      </c>
      <c r="E834">
        <v>2</v>
      </c>
      <c r="F834">
        <v>2</v>
      </c>
      <c r="G834">
        <v>4.8000000000000001E-2</v>
      </c>
      <c r="H834">
        <v>1.9E-2</v>
      </c>
      <c r="J834" s="78">
        <f t="shared" si="276"/>
        <v>2.3718711365578127E-2</v>
      </c>
      <c r="K834">
        <f t="shared" si="277"/>
        <v>2.3718711365578127</v>
      </c>
      <c r="L834">
        <f t="shared" si="278"/>
        <v>2.5263157894736845</v>
      </c>
      <c r="O834" s="70">
        <f t="shared" si="279"/>
        <v>2.3718711365578127</v>
      </c>
      <c r="P834" s="70">
        <f t="shared" si="280"/>
        <v>0.9388656582208007</v>
      </c>
      <c r="Q834" s="70">
        <f t="shared" si="281"/>
        <v>2.5263157894736845</v>
      </c>
    </row>
    <row r="835" spans="2:97" x14ac:dyDescent="0.25">
      <c r="B835">
        <v>1979</v>
      </c>
      <c r="C835">
        <v>4</v>
      </c>
      <c r="D835" t="s">
        <v>4114</v>
      </c>
      <c r="E835">
        <v>2</v>
      </c>
      <c r="F835">
        <v>2</v>
      </c>
      <c r="G835">
        <v>4.3999999999999997E-2</v>
      </c>
      <c r="H835">
        <v>1.4E-2</v>
      </c>
      <c r="J835" s="78">
        <f t="shared" si="276"/>
        <v>2.1763181955584132E-2</v>
      </c>
      <c r="K835">
        <f t="shared" si="277"/>
        <v>2.1763181955584132</v>
      </c>
      <c r="L835">
        <f t="shared" si="278"/>
        <v>3.1428571428571428</v>
      </c>
      <c r="O835" s="70">
        <f t="shared" si="279"/>
        <v>2.1763181955584132</v>
      </c>
      <c r="P835" s="70">
        <f t="shared" si="280"/>
        <v>0.69246488040494969</v>
      </c>
      <c r="Q835" s="70">
        <f t="shared" si="281"/>
        <v>3.1428571428571428</v>
      </c>
    </row>
    <row r="836" spans="2:97" x14ac:dyDescent="0.25">
      <c r="B836">
        <v>1979</v>
      </c>
      <c r="C836">
        <v>4</v>
      </c>
      <c r="D836" t="s">
        <v>214</v>
      </c>
      <c r="E836">
        <v>4</v>
      </c>
      <c r="F836">
        <v>4</v>
      </c>
      <c r="G836">
        <v>0.128</v>
      </c>
      <c r="H836">
        <v>1.7999999999999999E-2</v>
      </c>
      <c r="J836" s="78">
        <f t="shared" si="276"/>
        <v>3.0569475478553265E-2</v>
      </c>
      <c r="K836">
        <f t="shared" si="277"/>
        <v>3.0569475478553265</v>
      </c>
      <c r="L836">
        <f t="shared" si="278"/>
        <v>7.1111111111111116</v>
      </c>
      <c r="O836" s="70">
        <f t="shared" si="279"/>
        <v>3.0569475478553265</v>
      </c>
      <c r="P836" s="70">
        <f t="shared" si="280"/>
        <v>0.42988324891715524</v>
      </c>
      <c r="Q836" s="70">
        <f t="shared" si="281"/>
        <v>7.1111111111111116</v>
      </c>
    </row>
    <row r="837" spans="2:97" x14ac:dyDescent="0.25">
      <c r="B837">
        <v>1979</v>
      </c>
      <c r="C837">
        <v>4</v>
      </c>
      <c r="D837" t="s">
        <v>4115</v>
      </c>
      <c r="E837">
        <v>3</v>
      </c>
      <c r="F837">
        <v>7</v>
      </c>
      <c r="G837">
        <v>0.17899999999999999</v>
      </c>
      <c r="H837">
        <v>2.9000000000000001E-2</v>
      </c>
      <c r="J837" s="78">
        <f t="shared" si="276"/>
        <v>2.3802670112758939E-2</v>
      </c>
      <c r="K837">
        <f t="shared" si="277"/>
        <v>2.3802670112758939</v>
      </c>
      <c r="L837">
        <f t="shared" si="278"/>
        <v>6.1724137931034475</v>
      </c>
      <c r="O837" s="70">
        <f t="shared" si="279"/>
        <v>2.3802670112758939</v>
      </c>
      <c r="P837" s="70">
        <f t="shared" si="280"/>
        <v>0.38562985098883201</v>
      </c>
      <c r="Q837" s="70">
        <f t="shared" si="281"/>
        <v>6.1724137931034475</v>
      </c>
    </row>
    <row r="838" spans="2:97" x14ac:dyDescent="0.25">
      <c r="B838">
        <v>1986</v>
      </c>
      <c r="C838">
        <v>2</v>
      </c>
      <c r="D838" t="s">
        <v>4113</v>
      </c>
      <c r="E838">
        <v>2</v>
      </c>
      <c r="F838">
        <v>2</v>
      </c>
      <c r="G838">
        <v>3.1E-2</v>
      </c>
      <c r="H838">
        <v>2.7E-2</v>
      </c>
      <c r="J838" s="78">
        <f t="shared" ref="J838:J849" si="282">(1+G838)^(1/F838)-1</f>
        <v>1.5381701627520838E-2</v>
      </c>
      <c r="K838">
        <f t="shared" ref="K838:K849" si="283">J838*100</f>
        <v>1.5381701627520838</v>
      </c>
      <c r="L838">
        <f t="shared" ref="L838:L849" si="284">G838/H838</f>
        <v>1.1481481481481481</v>
      </c>
      <c r="O838" s="70">
        <f t="shared" ref="O838:O849" si="285">K838</f>
        <v>1.5381701627520838</v>
      </c>
      <c r="P838" s="70">
        <f t="shared" ref="P838:P849" si="286">O838/Q838</f>
        <v>1.3396965933647182</v>
      </c>
      <c r="Q838" s="70">
        <f t="shared" ref="Q838:Q849" si="287">L838</f>
        <v>1.1481481481481481</v>
      </c>
    </row>
    <row r="839" spans="2:97" x14ac:dyDescent="0.25">
      <c r="B839">
        <v>1986</v>
      </c>
      <c r="C839">
        <v>2</v>
      </c>
      <c r="D839" t="s">
        <v>4114</v>
      </c>
      <c r="E839">
        <v>2</v>
      </c>
      <c r="F839">
        <v>2</v>
      </c>
      <c r="G839">
        <v>9.4E-2</v>
      </c>
      <c r="H839">
        <v>2.3E-2</v>
      </c>
      <c r="J839" s="78">
        <f t="shared" si="282"/>
        <v>4.5944549199430584E-2</v>
      </c>
      <c r="K839">
        <f t="shared" si="283"/>
        <v>4.5944549199430584</v>
      </c>
      <c r="L839">
        <f t="shared" si="284"/>
        <v>4.0869565217391308</v>
      </c>
      <c r="O839" s="70">
        <f t="shared" si="285"/>
        <v>4.5944549199430584</v>
      </c>
      <c r="P839" s="70">
        <f t="shared" si="286"/>
        <v>1.1241751399860673</v>
      </c>
      <c r="Q839" s="70">
        <f t="shared" si="287"/>
        <v>4.0869565217391308</v>
      </c>
    </row>
    <row r="840" spans="2:97" x14ac:dyDescent="0.25">
      <c r="B840">
        <v>1986</v>
      </c>
      <c r="C840">
        <v>2</v>
      </c>
      <c r="D840" t="s">
        <v>214</v>
      </c>
      <c r="E840">
        <v>4</v>
      </c>
      <c r="F840">
        <v>4</v>
      </c>
      <c r="G840">
        <v>0.21</v>
      </c>
      <c r="H840">
        <v>2.7E-2</v>
      </c>
      <c r="J840" s="78">
        <f t="shared" si="282"/>
        <v>4.8808848170151631E-2</v>
      </c>
      <c r="K840">
        <f t="shared" si="283"/>
        <v>4.8808848170151631</v>
      </c>
      <c r="L840">
        <f t="shared" si="284"/>
        <v>7.7777777777777777</v>
      </c>
      <c r="O840" s="70">
        <f t="shared" si="285"/>
        <v>4.8808848170151631</v>
      </c>
      <c r="P840" s="70">
        <f t="shared" si="286"/>
        <v>0.62754233361623524</v>
      </c>
      <c r="Q840" s="70">
        <f t="shared" si="287"/>
        <v>7.7777777777777777</v>
      </c>
    </row>
    <row r="841" spans="2:97" x14ac:dyDescent="0.25">
      <c r="B841">
        <v>1986</v>
      </c>
      <c r="C841">
        <v>2</v>
      </c>
      <c r="D841" t="s">
        <v>4115</v>
      </c>
      <c r="E841">
        <v>3</v>
      </c>
      <c r="F841">
        <v>7</v>
      </c>
      <c r="G841">
        <v>0.316</v>
      </c>
      <c r="H841">
        <v>3.4000000000000002E-2</v>
      </c>
      <c r="J841" s="78">
        <f t="shared" si="282"/>
        <v>4.0007702094714936E-2</v>
      </c>
      <c r="K841">
        <f t="shared" si="283"/>
        <v>4.0007702094714936</v>
      </c>
      <c r="L841">
        <f t="shared" si="284"/>
        <v>9.2941176470588225</v>
      </c>
      <c r="O841" s="70">
        <f t="shared" si="285"/>
        <v>4.0007702094714936</v>
      </c>
      <c r="P841" s="70">
        <f t="shared" si="286"/>
        <v>0.43046261747478098</v>
      </c>
      <c r="Q841" s="70">
        <f t="shared" si="287"/>
        <v>9.2941176470588225</v>
      </c>
    </row>
    <row r="842" spans="2:97" x14ac:dyDescent="0.25">
      <c r="B842">
        <v>1986</v>
      </c>
      <c r="C842">
        <v>3</v>
      </c>
      <c r="D842" t="s">
        <v>4113</v>
      </c>
      <c r="E842">
        <v>2</v>
      </c>
      <c r="F842">
        <v>2</v>
      </c>
      <c r="G842">
        <v>2.8000000000000001E-2</v>
      </c>
      <c r="H842">
        <v>2.7E-2</v>
      </c>
      <c r="J842" s="78">
        <f t="shared" si="282"/>
        <v>1.3903348450926112E-2</v>
      </c>
      <c r="K842">
        <f t="shared" si="283"/>
        <v>1.3903348450926112</v>
      </c>
      <c r="L842">
        <f t="shared" si="284"/>
        <v>1.037037037037037</v>
      </c>
      <c r="O842" s="70">
        <f t="shared" si="285"/>
        <v>1.3903348450926112</v>
      </c>
      <c r="P842" s="70">
        <f t="shared" si="286"/>
        <v>1.3406800291964465</v>
      </c>
      <c r="Q842" s="70">
        <f t="shared" si="287"/>
        <v>1.037037037037037</v>
      </c>
    </row>
    <row r="843" spans="2:97" x14ac:dyDescent="0.25">
      <c r="B843">
        <v>1986</v>
      </c>
      <c r="C843">
        <v>3</v>
      </c>
      <c r="D843" t="s">
        <v>4114</v>
      </c>
      <c r="E843">
        <v>2</v>
      </c>
      <c r="F843">
        <v>2</v>
      </c>
      <c r="G843">
        <v>8.8999999999999996E-2</v>
      </c>
      <c r="H843">
        <v>2.3E-2</v>
      </c>
      <c r="J843" s="78">
        <f t="shared" si="282"/>
        <v>4.3551627855565211E-2</v>
      </c>
      <c r="K843">
        <f t="shared" si="283"/>
        <v>4.3551627855565211</v>
      </c>
      <c r="L843">
        <f t="shared" si="284"/>
        <v>3.8695652173913042</v>
      </c>
      <c r="O843" s="70">
        <f t="shared" si="285"/>
        <v>4.3551627855565211</v>
      </c>
      <c r="P843" s="70">
        <f t="shared" si="286"/>
        <v>1.1254915063797752</v>
      </c>
      <c r="Q843" s="70">
        <f t="shared" si="287"/>
        <v>3.8695652173913042</v>
      </c>
    </row>
    <row r="844" spans="2:97" x14ac:dyDescent="0.25">
      <c r="B844">
        <v>1986</v>
      </c>
      <c r="C844">
        <v>3</v>
      </c>
      <c r="D844" t="s">
        <v>214</v>
      </c>
      <c r="E844">
        <v>4</v>
      </c>
      <c r="F844">
        <v>4</v>
      </c>
      <c r="G844">
        <v>0.20300000000000001</v>
      </c>
      <c r="H844">
        <v>2.7E-2</v>
      </c>
      <c r="J844" s="78">
        <f t="shared" si="282"/>
        <v>4.7288673984255958E-2</v>
      </c>
      <c r="K844">
        <f t="shared" si="283"/>
        <v>4.7288673984255958</v>
      </c>
      <c r="L844">
        <f t="shared" si="284"/>
        <v>7.518518518518519</v>
      </c>
      <c r="O844" s="70">
        <f t="shared" si="285"/>
        <v>4.7288673984255958</v>
      </c>
      <c r="P844" s="70">
        <f t="shared" si="286"/>
        <v>0.62896265890389691</v>
      </c>
      <c r="Q844" s="70">
        <f t="shared" si="287"/>
        <v>7.518518518518519</v>
      </c>
    </row>
    <row r="845" spans="2:97" x14ac:dyDescent="0.25">
      <c r="B845">
        <v>1986</v>
      </c>
      <c r="C845">
        <v>3</v>
      </c>
      <c r="D845" t="s">
        <v>4115</v>
      </c>
      <c r="E845">
        <v>3</v>
      </c>
      <c r="F845">
        <v>7</v>
      </c>
      <c r="G845">
        <v>0.30599999999999999</v>
      </c>
      <c r="H845">
        <v>3.4000000000000002E-2</v>
      </c>
      <c r="J845" s="78">
        <f t="shared" si="282"/>
        <v>3.8875037491050257E-2</v>
      </c>
      <c r="K845">
        <f t="shared" si="283"/>
        <v>3.8875037491050257</v>
      </c>
      <c r="L845">
        <f t="shared" si="284"/>
        <v>9</v>
      </c>
      <c r="O845" s="70">
        <f t="shared" si="285"/>
        <v>3.8875037491050257</v>
      </c>
      <c r="P845" s="70">
        <f t="shared" si="286"/>
        <v>0.43194486101166951</v>
      </c>
      <c r="Q845" s="70">
        <f t="shared" si="287"/>
        <v>9</v>
      </c>
    </row>
    <row r="846" spans="2:97" x14ac:dyDescent="0.25">
      <c r="B846">
        <v>1986</v>
      </c>
      <c r="C846">
        <v>4</v>
      </c>
      <c r="D846" t="s">
        <v>4113</v>
      </c>
      <c r="E846">
        <v>2</v>
      </c>
      <c r="F846">
        <v>2</v>
      </c>
      <c r="G846">
        <v>2.3E-2</v>
      </c>
      <c r="H846">
        <v>2.7E-2</v>
      </c>
      <c r="J846" s="78">
        <f t="shared" si="282"/>
        <v>1.1434624679222516E-2</v>
      </c>
      <c r="K846">
        <f t="shared" si="283"/>
        <v>1.1434624679222516</v>
      </c>
      <c r="L846">
        <f t="shared" si="284"/>
        <v>0.85185185185185186</v>
      </c>
      <c r="O846" s="70">
        <f t="shared" si="285"/>
        <v>1.1434624679222516</v>
      </c>
      <c r="P846" s="70">
        <f t="shared" si="286"/>
        <v>1.3423255058217736</v>
      </c>
      <c r="Q846" s="70">
        <f t="shared" si="287"/>
        <v>0.85185185185185186</v>
      </c>
    </row>
    <row r="847" spans="2:97" x14ac:dyDescent="0.25">
      <c r="B847">
        <v>1986</v>
      </c>
      <c r="C847">
        <v>4</v>
      </c>
      <c r="D847" t="s">
        <v>4114</v>
      </c>
      <c r="E847">
        <v>2</v>
      </c>
      <c r="F847">
        <v>2</v>
      </c>
      <c r="G847">
        <v>8.1000000000000003E-2</v>
      </c>
      <c r="H847">
        <v>2.3E-2</v>
      </c>
      <c r="J847" s="78">
        <f t="shared" si="282"/>
        <v>3.97114984456024E-2</v>
      </c>
      <c r="K847">
        <f t="shared" si="283"/>
        <v>3.97114984456024</v>
      </c>
      <c r="L847">
        <f t="shared" si="284"/>
        <v>3.5217391304347827</v>
      </c>
      <c r="O847" s="70">
        <f t="shared" si="285"/>
        <v>3.97114984456024</v>
      </c>
      <c r="P847" s="70">
        <f t="shared" si="286"/>
        <v>1.1276104496899446</v>
      </c>
      <c r="Q847" s="70">
        <f t="shared" si="287"/>
        <v>3.5217391304347827</v>
      </c>
      <c r="AA847">
        <v>0</v>
      </c>
      <c r="AB847">
        <v>1</v>
      </c>
      <c r="AC847">
        <v>0</v>
      </c>
      <c r="AD847">
        <v>0</v>
      </c>
      <c r="AE847">
        <v>1</v>
      </c>
      <c r="AF847">
        <v>0</v>
      </c>
      <c r="AG847">
        <v>0</v>
      </c>
      <c r="AH847">
        <v>1</v>
      </c>
      <c r="AI847">
        <v>0</v>
      </c>
      <c r="AJ847">
        <v>1</v>
      </c>
      <c r="AK847">
        <v>0</v>
      </c>
      <c r="AL847">
        <v>2017</v>
      </c>
      <c r="AV847">
        <v>1</v>
      </c>
      <c r="AW847">
        <f>1-AV847</f>
        <v>0</v>
      </c>
      <c r="BD847" t="s">
        <v>424</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214</v>
      </c>
      <c r="E848">
        <v>4</v>
      </c>
      <c r="F848">
        <v>4</v>
      </c>
      <c r="G848">
        <v>0.189</v>
      </c>
      <c r="H848">
        <v>2.7E-2</v>
      </c>
      <c r="J848" s="78">
        <f t="shared" si="282"/>
        <v>4.4228311186168989E-2</v>
      </c>
      <c r="K848">
        <f t="shared" si="283"/>
        <v>4.4228311186168989</v>
      </c>
      <c r="L848">
        <f t="shared" si="284"/>
        <v>7</v>
      </c>
      <c r="O848" s="70">
        <f t="shared" si="285"/>
        <v>4.4228311186168989</v>
      </c>
      <c r="P848" s="70">
        <f t="shared" si="286"/>
        <v>0.63183301694527128</v>
      </c>
      <c r="Q848" s="70">
        <f t="shared" si="287"/>
        <v>7</v>
      </c>
      <c r="AV848">
        <v>1</v>
      </c>
    </row>
    <row r="849" spans="1:48" x14ac:dyDescent="0.25">
      <c r="B849">
        <v>1986</v>
      </c>
      <c r="C849">
        <v>4</v>
      </c>
      <c r="D849" t="s">
        <v>4115</v>
      </c>
      <c r="E849">
        <v>3</v>
      </c>
      <c r="F849">
        <v>7</v>
      </c>
      <c r="G849">
        <v>0.28899999999999998</v>
      </c>
      <c r="H849">
        <v>3.4000000000000002E-2</v>
      </c>
      <c r="J849" s="78">
        <f t="shared" si="282"/>
        <v>3.6932333398746353E-2</v>
      </c>
      <c r="K849">
        <f t="shared" si="283"/>
        <v>3.6932333398746353</v>
      </c>
      <c r="L849">
        <f t="shared" si="284"/>
        <v>8.4999999999999982</v>
      </c>
      <c r="O849" s="70">
        <f t="shared" si="285"/>
        <v>3.6932333398746353</v>
      </c>
      <c r="P849" s="70">
        <f t="shared" si="286"/>
        <v>0.43449803998525133</v>
      </c>
      <c r="Q849" s="70">
        <f t="shared" si="287"/>
        <v>8.4999999999999982</v>
      </c>
      <c r="AV849">
        <v>1</v>
      </c>
    </row>
    <row r="850" spans="1:48" x14ac:dyDescent="0.25">
      <c r="B850">
        <v>2000</v>
      </c>
      <c r="C850">
        <v>2</v>
      </c>
      <c r="D850" t="s">
        <v>4113</v>
      </c>
      <c r="E850">
        <v>2</v>
      </c>
      <c r="F850">
        <v>2</v>
      </c>
      <c r="G850">
        <v>8.4000000000000005E-2</v>
      </c>
      <c r="H850">
        <v>2.1999999999999999E-2</v>
      </c>
      <c r="J850" s="78">
        <f t="shared" ref="J850:J861" si="288">(1+G850)^(1/F850)-1</f>
        <v>4.1153206785629726E-2</v>
      </c>
      <c r="K850">
        <f t="shared" ref="K850:K861" si="289">J850*100</f>
        <v>4.1153206785629726</v>
      </c>
      <c r="L850">
        <f t="shared" ref="L850:L861" si="290">G850/H850</f>
        <v>3.8181818181818188</v>
      </c>
      <c r="O850" s="70">
        <f t="shared" ref="O850:O861" si="291">K850</f>
        <v>4.1153206785629726</v>
      </c>
      <c r="P850" s="70">
        <f t="shared" ref="P850:P861" si="292">O850/Q850</f>
        <v>1.0778220824807783</v>
      </c>
      <c r="Q850" s="70">
        <f t="shared" ref="Q850:Q861" si="293">L850</f>
        <v>3.8181818181818188</v>
      </c>
      <c r="AV850">
        <v>1</v>
      </c>
    </row>
    <row r="851" spans="1:48" x14ac:dyDescent="0.25">
      <c r="B851">
        <v>2000</v>
      </c>
      <c r="C851">
        <v>2</v>
      </c>
      <c r="D851" t="s">
        <v>4114</v>
      </c>
      <c r="E851">
        <v>2</v>
      </c>
      <c r="F851">
        <v>2</v>
      </c>
      <c r="G851">
        <v>7.1999999999999995E-2</v>
      </c>
      <c r="H851">
        <v>1.7000000000000001E-2</v>
      </c>
      <c r="J851" s="78">
        <f t="shared" si="288"/>
        <v>3.5374328443582792E-2</v>
      </c>
      <c r="K851">
        <f t="shared" si="289"/>
        <v>3.5374328443582792</v>
      </c>
      <c r="L851">
        <f t="shared" si="290"/>
        <v>4.235294117647058</v>
      </c>
      <c r="O851" s="70">
        <f t="shared" si="291"/>
        <v>3.5374328443582792</v>
      </c>
      <c r="P851" s="70">
        <f t="shared" si="292"/>
        <v>0.83522719936237166</v>
      </c>
      <c r="Q851" s="70">
        <f t="shared" si="293"/>
        <v>4.235294117647058</v>
      </c>
      <c r="AV851">
        <v>1</v>
      </c>
    </row>
    <row r="852" spans="1:48" x14ac:dyDescent="0.25">
      <c r="B852">
        <v>2000</v>
      </c>
      <c r="C852">
        <v>2</v>
      </c>
      <c r="D852" t="s">
        <v>214</v>
      </c>
      <c r="E852">
        <v>4</v>
      </c>
      <c r="F852">
        <v>4</v>
      </c>
      <c r="G852">
        <v>0.248</v>
      </c>
      <c r="H852">
        <v>2.1000000000000001E-2</v>
      </c>
      <c r="J852" s="78">
        <f t="shared" si="288"/>
        <v>5.6948060928972755E-2</v>
      </c>
      <c r="K852">
        <f t="shared" si="289"/>
        <v>5.6948060928972755</v>
      </c>
      <c r="L852">
        <f t="shared" si="290"/>
        <v>11.809523809523808</v>
      </c>
      <c r="O852" s="70">
        <f t="shared" si="291"/>
        <v>5.6948060928972755</v>
      </c>
      <c r="P852" s="70">
        <f t="shared" si="292"/>
        <v>0.48222148367275319</v>
      </c>
      <c r="Q852" s="70">
        <f t="shared" si="293"/>
        <v>11.809523809523808</v>
      </c>
      <c r="AV852">
        <v>1</v>
      </c>
    </row>
    <row r="853" spans="1:48" x14ac:dyDescent="0.25">
      <c r="B853">
        <v>2000</v>
      </c>
      <c r="C853">
        <v>2</v>
      </c>
      <c r="D853" t="s">
        <v>4115</v>
      </c>
      <c r="E853">
        <v>3</v>
      </c>
      <c r="F853">
        <v>7</v>
      </c>
      <c r="G853">
        <v>0.44700000000000001</v>
      </c>
      <c r="H853">
        <v>3.5999999999999997E-2</v>
      </c>
      <c r="J853" s="78">
        <f t="shared" si="288"/>
        <v>5.4202582729393711E-2</v>
      </c>
      <c r="K853">
        <f t="shared" si="289"/>
        <v>5.4202582729393711</v>
      </c>
      <c r="L853">
        <f t="shared" si="290"/>
        <v>12.416666666666668</v>
      </c>
      <c r="O853" s="70">
        <f t="shared" si="291"/>
        <v>5.4202582729393711</v>
      </c>
      <c r="P853" s="70">
        <f t="shared" si="292"/>
        <v>0.43653086761927817</v>
      </c>
      <c r="Q853" s="70">
        <f t="shared" si="293"/>
        <v>12.416666666666668</v>
      </c>
      <c r="AV853">
        <v>0</v>
      </c>
    </row>
    <row r="854" spans="1:48" x14ac:dyDescent="0.25">
      <c r="B854">
        <v>2000</v>
      </c>
      <c r="C854">
        <v>3</v>
      </c>
      <c r="D854" t="s">
        <v>4113</v>
      </c>
      <c r="E854">
        <v>2</v>
      </c>
      <c r="F854">
        <v>2</v>
      </c>
      <c r="G854">
        <v>8.2000000000000003E-2</v>
      </c>
      <c r="H854">
        <v>2.3E-2</v>
      </c>
      <c r="J854" s="78">
        <f t="shared" si="288"/>
        <v>4.0192289915667478E-2</v>
      </c>
      <c r="K854">
        <f t="shared" si="289"/>
        <v>4.0192289915667478</v>
      </c>
      <c r="L854">
        <f t="shared" si="290"/>
        <v>3.5652173913043481</v>
      </c>
      <c r="O854" s="70">
        <f t="shared" si="291"/>
        <v>4.0192289915667478</v>
      </c>
      <c r="P854" s="70">
        <f t="shared" si="292"/>
        <v>1.1273447171467705</v>
      </c>
      <c r="Q854" s="70">
        <f t="shared" si="293"/>
        <v>3.5652173913043481</v>
      </c>
      <c r="AV854">
        <v>0</v>
      </c>
    </row>
    <row r="855" spans="1:48" x14ac:dyDescent="0.25">
      <c r="B855">
        <v>2000</v>
      </c>
      <c r="C855">
        <v>3</v>
      </c>
      <c r="D855" t="s">
        <v>4114</v>
      </c>
      <c r="E855">
        <v>2</v>
      </c>
      <c r="F855">
        <v>2</v>
      </c>
      <c r="G855">
        <v>7.2999999999999995E-2</v>
      </c>
      <c r="H855">
        <v>1.7000000000000001E-2</v>
      </c>
      <c r="J855" s="78">
        <f t="shared" si="288"/>
        <v>3.585713300628468E-2</v>
      </c>
      <c r="K855">
        <f t="shared" si="289"/>
        <v>3.585713300628468</v>
      </c>
      <c r="L855">
        <f t="shared" si="290"/>
        <v>4.2941176470588234</v>
      </c>
      <c r="O855" s="70">
        <f t="shared" si="291"/>
        <v>3.585713300628468</v>
      </c>
      <c r="P855" s="70">
        <f t="shared" si="292"/>
        <v>0.8350291248038898</v>
      </c>
      <c r="Q855" s="70">
        <f t="shared" si="293"/>
        <v>4.2941176470588234</v>
      </c>
      <c r="AV855">
        <v>0</v>
      </c>
    </row>
    <row r="856" spans="1:48" x14ac:dyDescent="0.25">
      <c r="B856">
        <v>2000</v>
      </c>
      <c r="C856">
        <v>3</v>
      </c>
      <c r="D856" t="s">
        <v>214</v>
      </c>
      <c r="E856">
        <v>4</v>
      </c>
      <c r="F856">
        <v>4</v>
      </c>
      <c r="G856">
        <v>0.246</v>
      </c>
      <c r="H856">
        <v>2.1000000000000001E-2</v>
      </c>
      <c r="J856" s="78">
        <f t="shared" si="288"/>
        <v>5.6524349454410761E-2</v>
      </c>
      <c r="K856">
        <f t="shared" si="289"/>
        <v>5.6524349454410761</v>
      </c>
      <c r="L856">
        <f t="shared" si="290"/>
        <v>11.714285714285714</v>
      </c>
      <c r="O856" s="70">
        <f t="shared" si="291"/>
        <v>5.6524349454410761</v>
      </c>
      <c r="P856" s="70">
        <f t="shared" si="292"/>
        <v>0.48252493436692118</v>
      </c>
      <c r="Q856" s="70">
        <f t="shared" si="293"/>
        <v>11.714285714285714</v>
      </c>
      <c r="AV856">
        <v>0</v>
      </c>
    </row>
    <row r="857" spans="1:48" x14ac:dyDescent="0.25">
      <c r="B857">
        <v>2000</v>
      </c>
      <c r="C857">
        <v>3</v>
      </c>
      <c r="D857" t="s">
        <v>4115</v>
      </c>
      <c r="E857">
        <v>3</v>
      </c>
      <c r="F857">
        <v>7</v>
      </c>
      <c r="G857">
        <v>0.443</v>
      </c>
      <c r="H857">
        <v>3.5999999999999997E-2</v>
      </c>
      <c r="J857" s="78">
        <f t="shared" si="288"/>
        <v>5.3785778047359623E-2</v>
      </c>
      <c r="K857">
        <f t="shared" si="289"/>
        <v>5.3785778047359623</v>
      </c>
      <c r="L857">
        <f t="shared" si="290"/>
        <v>12.305555555555557</v>
      </c>
      <c r="O857" s="70">
        <f t="shared" si="291"/>
        <v>5.3785778047359623</v>
      </c>
      <c r="P857" s="70">
        <f t="shared" si="292"/>
        <v>0.43708532950450252</v>
      </c>
      <c r="Q857" s="70">
        <f t="shared" si="293"/>
        <v>12.305555555555557</v>
      </c>
      <c r="AV857">
        <v>0</v>
      </c>
    </row>
    <row r="858" spans="1:48" x14ac:dyDescent="0.25">
      <c r="B858">
        <v>2000</v>
      </c>
      <c r="C858">
        <v>4</v>
      </c>
      <c r="D858" t="s">
        <v>4113</v>
      </c>
      <c r="E858">
        <v>2</v>
      </c>
      <c r="F858">
        <v>2</v>
      </c>
      <c r="G858">
        <v>8.5999999999999993E-2</v>
      </c>
      <c r="H858">
        <v>2.7E-2</v>
      </c>
      <c r="J858" s="78">
        <f t="shared" si="288"/>
        <v>4.2113237609042287E-2</v>
      </c>
      <c r="K858">
        <f t="shared" si="289"/>
        <v>4.2113237609042287</v>
      </c>
      <c r="L858">
        <f t="shared" si="290"/>
        <v>3.1851851851851851</v>
      </c>
      <c r="O858" s="70">
        <f t="shared" si="291"/>
        <v>4.2113237609042287</v>
      </c>
      <c r="P858" s="70">
        <f t="shared" si="292"/>
        <v>1.3221597854001648</v>
      </c>
      <c r="Q858" s="70">
        <f t="shared" si="293"/>
        <v>3.1851851851851851</v>
      </c>
      <c r="AV858">
        <v>0</v>
      </c>
    </row>
    <row r="859" spans="1:48" x14ac:dyDescent="0.25">
      <c r="B859">
        <v>2000</v>
      </c>
      <c r="C859">
        <v>4</v>
      </c>
      <c r="D859" t="s">
        <v>4114</v>
      </c>
      <c r="E859">
        <v>2</v>
      </c>
      <c r="F859">
        <v>2</v>
      </c>
      <c r="G859">
        <v>6.8000000000000005E-2</v>
      </c>
      <c r="H859">
        <v>1.7000000000000001E-2</v>
      </c>
      <c r="J859" s="78">
        <f t="shared" si="288"/>
        <v>3.3440854621105132E-2</v>
      </c>
      <c r="K859">
        <f t="shared" si="289"/>
        <v>3.3440854621105132</v>
      </c>
      <c r="L859">
        <f t="shared" si="290"/>
        <v>4</v>
      </c>
      <c r="O859" s="70">
        <f t="shared" si="291"/>
        <v>3.3440854621105132</v>
      </c>
      <c r="P859" s="70">
        <f t="shared" si="292"/>
        <v>0.83602136552762829</v>
      </c>
      <c r="Q859" s="70">
        <f t="shared" si="293"/>
        <v>4</v>
      </c>
    </row>
    <row r="860" spans="1:48" x14ac:dyDescent="0.25">
      <c r="B860">
        <v>2000</v>
      </c>
      <c r="C860">
        <v>4</v>
      </c>
      <c r="D860" t="s">
        <v>214</v>
      </c>
      <c r="E860">
        <v>4</v>
      </c>
      <c r="F860">
        <v>4</v>
      </c>
      <c r="G860">
        <v>0.23799999999999999</v>
      </c>
      <c r="H860">
        <v>2.1000000000000001E-2</v>
      </c>
      <c r="J860" s="78">
        <f t="shared" si="288"/>
        <v>5.4824385220634708E-2</v>
      </c>
      <c r="K860">
        <f t="shared" si="289"/>
        <v>5.4824385220634708</v>
      </c>
      <c r="L860">
        <f t="shared" si="290"/>
        <v>11.333333333333332</v>
      </c>
      <c r="O860" s="70">
        <f t="shared" si="291"/>
        <v>5.4824385220634708</v>
      </c>
      <c r="P860" s="70">
        <f t="shared" si="292"/>
        <v>0.48374457547618865</v>
      </c>
      <c r="Q860" s="70">
        <f t="shared" si="293"/>
        <v>11.333333333333332</v>
      </c>
    </row>
    <row r="861" spans="1:48" x14ac:dyDescent="0.25">
      <c r="B861">
        <v>2000</v>
      </c>
      <c r="C861">
        <v>4</v>
      </c>
      <c r="D861" t="s">
        <v>4115</v>
      </c>
      <c r="E861">
        <v>3</v>
      </c>
      <c r="F861">
        <v>7</v>
      </c>
      <c r="G861">
        <v>0.432</v>
      </c>
      <c r="H861">
        <v>3.5999999999999997E-2</v>
      </c>
      <c r="J861" s="78">
        <f t="shared" si="288"/>
        <v>5.2634437270888235E-2</v>
      </c>
      <c r="K861">
        <f t="shared" si="289"/>
        <v>5.2634437270888235</v>
      </c>
      <c r="L861">
        <f t="shared" si="290"/>
        <v>12</v>
      </c>
      <c r="O861" s="70">
        <f t="shared" si="291"/>
        <v>5.2634437270888235</v>
      </c>
      <c r="P861" s="70">
        <f t="shared" si="292"/>
        <v>0.43862031059073531</v>
      </c>
      <c r="Q861" s="70">
        <f t="shared" si="293"/>
        <v>12</v>
      </c>
    </row>
    <row r="864" spans="1:48" x14ac:dyDescent="0.25">
      <c r="A864" s="72" t="s">
        <v>4116</v>
      </c>
    </row>
    <row r="865" spans="2:17" x14ac:dyDescent="0.25">
      <c r="C865" t="s">
        <v>4120</v>
      </c>
    </row>
    <row r="868" spans="2:17" x14ac:dyDescent="0.25">
      <c r="C868" t="s">
        <v>4111</v>
      </c>
      <c r="D868" t="s">
        <v>422</v>
      </c>
      <c r="E868" t="s">
        <v>202</v>
      </c>
      <c r="F868" t="s">
        <v>334</v>
      </c>
      <c r="G868" t="s">
        <v>4037</v>
      </c>
      <c r="H868" t="s">
        <v>147</v>
      </c>
      <c r="J868" t="s">
        <v>148</v>
      </c>
      <c r="K868" t="s">
        <v>150</v>
      </c>
      <c r="L868" t="s">
        <v>215</v>
      </c>
      <c r="O868" t="s">
        <v>148</v>
      </c>
      <c r="P868" t="s">
        <v>147</v>
      </c>
      <c r="Q868" t="s">
        <v>149</v>
      </c>
    </row>
    <row r="869" spans="2:17" x14ac:dyDescent="0.25">
      <c r="B869" t="s">
        <v>263</v>
      </c>
      <c r="C869">
        <v>1</v>
      </c>
      <c r="D869" t="s">
        <v>4121</v>
      </c>
      <c r="E869">
        <v>2</v>
      </c>
      <c r="F869">
        <v>2</v>
      </c>
      <c r="G869">
        <v>0.159</v>
      </c>
      <c r="H869">
        <v>0.03</v>
      </c>
      <c r="J869" s="78">
        <f t="shared" ref="J869:J872" si="294">(1+G869)^(1/F869)-1</f>
        <v>7.6568622986941781E-2</v>
      </c>
      <c r="K869">
        <f t="shared" ref="K869:K872" si="295">J869*100</f>
        <v>7.6568622986941781</v>
      </c>
      <c r="L869">
        <f t="shared" ref="L869:L872" si="296">G869/H869</f>
        <v>5.3000000000000007</v>
      </c>
      <c r="O869" s="70">
        <f t="shared" ref="O869:O872" si="297">K869</f>
        <v>7.6568622986941781</v>
      </c>
      <c r="P869" s="70">
        <f t="shared" ref="P869:P872" si="298">O869/Q869</f>
        <v>1.4446909997536184</v>
      </c>
      <c r="Q869" s="70">
        <f t="shared" ref="Q869:Q872" si="299">L869</f>
        <v>5.3000000000000007</v>
      </c>
    </row>
    <row r="870" spans="2:17" x14ac:dyDescent="0.25">
      <c r="B870" t="s">
        <v>316</v>
      </c>
      <c r="C870">
        <v>1</v>
      </c>
      <c r="D870" t="s">
        <v>4122</v>
      </c>
      <c r="E870">
        <v>4</v>
      </c>
      <c r="F870">
        <v>4</v>
      </c>
      <c r="G870">
        <v>0.35899999999999999</v>
      </c>
      <c r="H870">
        <v>3.3000000000000002E-2</v>
      </c>
      <c r="J870" s="78">
        <f t="shared" si="294"/>
        <v>7.9704382534185436E-2</v>
      </c>
      <c r="K870">
        <f t="shared" si="295"/>
        <v>7.9704382534185436</v>
      </c>
      <c r="L870">
        <f t="shared" si="296"/>
        <v>10.878787878787877</v>
      </c>
      <c r="O870" s="70">
        <f t="shared" si="297"/>
        <v>7.9704382534185436</v>
      </c>
      <c r="P870" s="70">
        <f t="shared" si="298"/>
        <v>0.73265866953429526</v>
      </c>
      <c r="Q870" s="70">
        <f t="shared" si="299"/>
        <v>10.878787878787877</v>
      </c>
    </row>
    <row r="871" spans="2:17" x14ac:dyDescent="0.25">
      <c r="B871" t="s">
        <v>316</v>
      </c>
      <c r="C871">
        <v>1</v>
      </c>
      <c r="D871" t="s">
        <v>4123</v>
      </c>
      <c r="E871">
        <v>2</v>
      </c>
      <c r="F871">
        <v>6</v>
      </c>
      <c r="G871">
        <v>0.52200000000000002</v>
      </c>
      <c r="H871">
        <v>5.6000000000000001E-2</v>
      </c>
      <c r="J871" s="78">
        <f t="shared" si="294"/>
        <v>7.2512696422972533E-2</v>
      </c>
      <c r="K871">
        <f t="shared" si="295"/>
        <v>7.2512696422972533</v>
      </c>
      <c r="L871">
        <f t="shared" si="296"/>
        <v>9.3214285714285712</v>
      </c>
      <c r="O871" s="70">
        <f t="shared" si="297"/>
        <v>7.2512696422972533</v>
      </c>
      <c r="P871" s="70">
        <f t="shared" si="298"/>
        <v>0.77791398461426475</v>
      </c>
      <c r="Q871" s="70">
        <f t="shared" si="299"/>
        <v>9.3214285714285712</v>
      </c>
    </row>
    <row r="872" spans="2:17" x14ac:dyDescent="0.25">
      <c r="B872" t="s">
        <v>316</v>
      </c>
      <c r="C872">
        <v>2</v>
      </c>
      <c r="D872" t="s">
        <v>4121</v>
      </c>
      <c r="E872">
        <v>2</v>
      </c>
      <c r="F872">
        <v>2</v>
      </c>
      <c r="G872">
        <v>0.23</v>
      </c>
      <c r="H872">
        <v>0.04</v>
      </c>
      <c r="J872" s="78">
        <f t="shared" si="294"/>
        <v>0.10905365064094164</v>
      </c>
      <c r="K872">
        <f t="shared" si="295"/>
        <v>10.905365064094163</v>
      </c>
      <c r="L872">
        <f t="shared" si="296"/>
        <v>5.75</v>
      </c>
      <c r="O872" s="70">
        <f t="shared" si="297"/>
        <v>10.905365064094163</v>
      </c>
      <c r="P872" s="70">
        <f t="shared" si="298"/>
        <v>1.8965852285381153</v>
      </c>
      <c r="Q872" s="70">
        <f t="shared" si="299"/>
        <v>5.75</v>
      </c>
    </row>
    <row r="873" spans="2:17" x14ac:dyDescent="0.25">
      <c r="B873" t="s">
        <v>316</v>
      </c>
      <c r="C873">
        <v>2</v>
      </c>
      <c r="D873" t="s">
        <v>4122</v>
      </c>
      <c r="E873">
        <v>4</v>
      </c>
      <c r="F873">
        <v>4</v>
      </c>
      <c r="G873">
        <v>0.41399999999999998</v>
      </c>
      <c r="H873">
        <v>3.5999999999999997E-2</v>
      </c>
      <c r="J873" s="78">
        <f t="shared" ref="J873:J886" si="300">(1+G873)^(1/F873)-1</f>
        <v>9.0466560558176701E-2</v>
      </c>
      <c r="K873">
        <f t="shared" ref="K873:K886" si="301">J873*100</f>
        <v>9.046656055817671</v>
      </c>
      <c r="L873">
        <f t="shared" ref="L873:L886" si="302">G873/H873</f>
        <v>11.5</v>
      </c>
      <c r="O873" s="70">
        <f t="shared" ref="O873:O886" si="303">K873</f>
        <v>9.046656055817671</v>
      </c>
      <c r="P873" s="70">
        <f t="shared" ref="P873:P886" si="304">O873/Q873</f>
        <v>0.78666574398414535</v>
      </c>
      <c r="Q873" s="70">
        <f t="shared" ref="Q873:Q886" si="305">L873</f>
        <v>11.5</v>
      </c>
    </row>
    <row r="874" spans="2:17" x14ac:dyDescent="0.25">
      <c r="B874" t="s">
        <v>316</v>
      </c>
      <c r="C874">
        <v>2</v>
      </c>
      <c r="D874" t="s">
        <v>4123</v>
      </c>
      <c r="E874">
        <v>2</v>
      </c>
      <c r="F874">
        <v>6</v>
      </c>
      <c r="G874">
        <v>0.57999999999999996</v>
      </c>
      <c r="H874">
        <v>5.8000000000000003E-2</v>
      </c>
      <c r="J874" s="78">
        <f t="shared" si="300"/>
        <v>7.9218830688083886E-2</v>
      </c>
      <c r="K874">
        <f t="shared" si="301"/>
        <v>7.9218830688083886</v>
      </c>
      <c r="L874">
        <f t="shared" si="302"/>
        <v>9.9999999999999982</v>
      </c>
      <c r="O874" s="70">
        <f t="shared" si="303"/>
        <v>7.9218830688083886</v>
      </c>
      <c r="P874" s="70">
        <f t="shared" si="304"/>
        <v>0.79218830688083897</v>
      </c>
      <c r="Q874" s="70">
        <f t="shared" si="305"/>
        <v>9.9999999999999982</v>
      </c>
    </row>
    <row r="875" spans="2:17" x14ac:dyDescent="0.25">
      <c r="B875" t="s">
        <v>316</v>
      </c>
      <c r="C875">
        <v>3</v>
      </c>
      <c r="D875" t="s">
        <v>4121</v>
      </c>
      <c r="E875">
        <v>2</v>
      </c>
      <c r="F875">
        <v>2</v>
      </c>
      <c r="G875">
        <v>0.151</v>
      </c>
      <c r="H875">
        <v>5.8000000000000003E-2</v>
      </c>
      <c r="J875" s="78">
        <f t="shared" si="300"/>
        <v>7.2846680565308075E-2</v>
      </c>
      <c r="K875">
        <f t="shared" si="301"/>
        <v>7.2846680565308075</v>
      </c>
      <c r="L875">
        <f t="shared" si="302"/>
        <v>2.603448275862069</v>
      </c>
      <c r="O875" s="70">
        <f t="shared" si="303"/>
        <v>7.2846680565308075</v>
      </c>
      <c r="P875" s="70">
        <f t="shared" si="304"/>
        <v>2.7980844190648133</v>
      </c>
      <c r="Q875" s="70">
        <f t="shared" si="305"/>
        <v>2.603448275862069</v>
      </c>
    </row>
    <row r="876" spans="2:17" x14ac:dyDescent="0.25">
      <c r="B876" t="s">
        <v>316</v>
      </c>
      <c r="C876">
        <v>3</v>
      </c>
      <c r="D876" t="s">
        <v>4122</v>
      </c>
      <c r="E876">
        <v>4</v>
      </c>
      <c r="F876">
        <v>4</v>
      </c>
      <c r="G876">
        <v>0.32200000000000001</v>
      </c>
      <c r="H876">
        <v>5.8000000000000003E-2</v>
      </c>
      <c r="J876" s="78">
        <f t="shared" si="300"/>
        <v>7.2279155884504176E-2</v>
      </c>
      <c r="K876">
        <f t="shared" si="301"/>
        <v>7.2279155884504176</v>
      </c>
      <c r="L876">
        <f t="shared" si="302"/>
        <v>5.5517241379310347</v>
      </c>
      <c r="O876" s="70">
        <f t="shared" si="303"/>
        <v>7.2279155884504176</v>
      </c>
      <c r="P876" s="70">
        <f t="shared" si="304"/>
        <v>1.3019226836339262</v>
      </c>
      <c r="Q876" s="70">
        <f t="shared" si="305"/>
        <v>5.5517241379310347</v>
      </c>
    </row>
    <row r="877" spans="2:17" x14ac:dyDescent="0.25">
      <c r="B877" t="s">
        <v>316</v>
      </c>
      <c r="C877">
        <v>3</v>
      </c>
      <c r="D877" t="s">
        <v>4123</v>
      </c>
      <c r="E877">
        <v>2</v>
      </c>
      <c r="F877">
        <v>6</v>
      </c>
      <c r="G877">
        <v>0.57999999999999996</v>
      </c>
      <c r="H877">
        <v>5.7000000000000002E-2</v>
      </c>
      <c r="J877" s="78">
        <f t="shared" si="300"/>
        <v>7.9218830688083886E-2</v>
      </c>
      <c r="K877">
        <f t="shared" si="301"/>
        <v>7.9218830688083886</v>
      </c>
      <c r="L877">
        <f t="shared" si="302"/>
        <v>10.175438596491228</v>
      </c>
      <c r="O877" s="70">
        <f t="shared" si="303"/>
        <v>7.9218830688083886</v>
      </c>
      <c r="P877" s="70">
        <f t="shared" si="304"/>
        <v>0.77852988779668653</v>
      </c>
      <c r="Q877" s="70">
        <f t="shared" si="305"/>
        <v>10.175438596491228</v>
      </c>
    </row>
    <row r="878" spans="2:17" x14ac:dyDescent="0.25">
      <c r="B878" t="s">
        <v>317</v>
      </c>
      <c r="C878">
        <v>1</v>
      </c>
      <c r="D878" t="s">
        <v>4121</v>
      </c>
      <c r="E878">
        <v>2</v>
      </c>
      <c r="F878">
        <v>2</v>
      </c>
      <c r="G878">
        <v>9.9000000000000005E-2</v>
      </c>
      <c r="H878">
        <v>0.03</v>
      </c>
      <c r="J878" s="78">
        <f t="shared" si="300"/>
        <v>4.833200847823016E-2</v>
      </c>
      <c r="K878">
        <f t="shared" si="301"/>
        <v>4.833200847823016</v>
      </c>
      <c r="L878">
        <f t="shared" si="302"/>
        <v>3.3000000000000003</v>
      </c>
      <c r="O878" s="70">
        <f t="shared" si="303"/>
        <v>4.833200847823016</v>
      </c>
      <c r="P878" s="70">
        <f t="shared" si="304"/>
        <v>1.464606317522126</v>
      </c>
      <c r="Q878" s="70">
        <f t="shared" si="305"/>
        <v>3.3000000000000003</v>
      </c>
    </row>
    <row r="879" spans="2:17" x14ac:dyDescent="0.25">
      <c r="B879" t="s">
        <v>317</v>
      </c>
      <c r="C879">
        <v>1</v>
      </c>
      <c r="D879" t="s">
        <v>4122</v>
      </c>
      <c r="E879">
        <v>4</v>
      </c>
      <c r="F879">
        <v>4</v>
      </c>
      <c r="G879">
        <v>0.41399999999999998</v>
      </c>
      <c r="H879">
        <v>3.5000000000000003E-2</v>
      </c>
      <c r="J879" s="78">
        <f t="shared" si="300"/>
        <v>9.0466560558176701E-2</v>
      </c>
      <c r="K879">
        <f t="shared" si="301"/>
        <v>9.046656055817671</v>
      </c>
      <c r="L879">
        <f t="shared" si="302"/>
        <v>11.828571428571427</v>
      </c>
      <c r="O879" s="70">
        <f t="shared" si="303"/>
        <v>9.046656055817671</v>
      </c>
      <c r="P879" s="70">
        <f t="shared" si="304"/>
        <v>0.76481391776236352</v>
      </c>
      <c r="Q879" s="70">
        <f t="shared" si="305"/>
        <v>11.828571428571427</v>
      </c>
    </row>
    <row r="880" spans="2:17" x14ac:dyDescent="0.25">
      <c r="B880" t="s">
        <v>317</v>
      </c>
      <c r="C880">
        <v>1</v>
      </c>
      <c r="D880" t="s">
        <v>4123</v>
      </c>
      <c r="E880">
        <v>2</v>
      </c>
      <c r="F880">
        <v>6</v>
      </c>
      <c r="G880">
        <v>0.60799999999999998</v>
      </c>
      <c r="H880">
        <v>6.2E-2</v>
      </c>
      <c r="J880" s="78">
        <f t="shared" si="300"/>
        <v>8.2383111716979096E-2</v>
      </c>
      <c r="K880">
        <f t="shared" si="301"/>
        <v>8.2383111716979087</v>
      </c>
      <c r="L880">
        <f t="shared" si="302"/>
        <v>9.806451612903226</v>
      </c>
      <c r="O880" s="70">
        <f t="shared" si="303"/>
        <v>8.2383111716979087</v>
      </c>
      <c r="P880" s="70">
        <f t="shared" si="304"/>
        <v>0.8400909418507736</v>
      </c>
      <c r="Q880" s="70">
        <f t="shared" si="305"/>
        <v>9.806451612903226</v>
      </c>
    </row>
    <row r="881" spans="1:17" x14ac:dyDescent="0.25">
      <c r="B881" t="s">
        <v>317</v>
      </c>
      <c r="C881">
        <v>2</v>
      </c>
      <c r="D881" t="s">
        <v>4121</v>
      </c>
      <c r="E881">
        <v>2</v>
      </c>
      <c r="F881">
        <v>2</v>
      </c>
      <c r="G881">
        <v>0.155</v>
      </c>
      <c r="H881">
        <v>4.2000000000000003E-2</v>
      </c>
      <c r="J881" s="78">
        <f t="shared" si="300"/>
        <v>7.4709263010233951E-2</v>
      </c>
      <c r="K881">
        <f t="shared" si="301"/>
        <v>7.4709263010233951</v>
      </c>
      <c r="L881">
        <f t="shared" si="302"/>
        <v>3.6904761904761902</v>
      </c>
      <c r="O881" s="70">
        <f t="shared" si="303"/>
        <v>7.4709263010233951</v>
      </c>
      <c r="P881" s="70">
        <f t="shared" si="304"/>
        <v>2.0243800299547265</v>
      </c>
      <c r="Q881" s="70">
        <f t="shared" si="305"/>
        <v>3.6904761904761902</v>
      </c>
    </row>
    <row r="882" spans="1:17" x14ac:dyDescent="0.25">
      <c r="B882" t="s">
        <v>317</v>
      </c>
      <c r="C882">
        <v>2</v>
      </c>
      <c r="D882" t="s">
        <v>4122</v>
      </c>
      <c r="E882">
        <v>4</v>
      </c>
      <c r="F882">
        <v>4</v>
      </c>
      <c r="G882">
        <v>0.47699999999999998</v>
      </c>
      <c r="H882">
        <v>3.9E-2</v>
      </c>
      <c r="J882" s="78">
        <f t="shared" si="300"/>
        <v>0.10241502538451797</v>
      </c>
      <c r="K882">
        <f t="shared" si="301"/>
        <v>10.241502538451797</v>
      </c>
      <c r="L882">
        <f t="shared" si="302"/>
        <v>12.23076923076923</v>
      </c>
      <c r="O882" s="70">
        <f t="shared" si="303"/>
        <v>10.241502538451797</v>
      </c>
      <c r="P882" s="70">
        <f t="shared" si="304"/>
        <v>0.83735555345832313</v>
      </c>
      <c r="Q882" s="70">
        <f t="shared" si="305"/>
        <v>12.23076923076923</v>
      </c>
    </row>
    <row r="883" spans="1:17" x14ac:dyDescent="0.25">
      <c r="B883" t="s">
        <v>317</v>
      </c>
      <c r="C883">
        <v>2</v>
      </c>
      <c r="D883" t="s">
        <v>4123</v>
      </c>
      <c r="E883">
        <v>2</v>
      </c>
      <c r="F883">
        <v>6</v>
      </c>
      <c r="G883">
        <v>0.67100000000000004</v>
      </c>
      <c r="H883">
        <v>6.4000000000000001E-2</v>
      </c>
      <c r="J883" s="78">
        <f t="shared" si="300"/>
        <v>8.9338220753653275E-2</v>
      </c>
      <c r="K883">
        <f t="shared" si="301"/>
        <v>8.9338220753653275</v>
      </c>
      <c r="L883">
        <f t="shared" si="302"/>
        <v>10.484375</v>
      </c>
      <c r="O883" s="70">
        <f t="shared" si="303"/>
        <v>8.9338220753653275</v>
      </c>
      <c r="P883" s="70">
        <f t="shared" si="304"/>
        <v>0.85210821583216234</v>
      </c>
      <c r="Q883" s="70">
        <f t="shared" si="305"/>
        <v>10.484375</v>
      </c>
    </row>
    <row r="884" spans="1:17" x14ac:dyDescent="0.25">
      <c r="B884" t="s">
        <v>317</v>
      </c>
      <c r="C884">
        <v>3</v>
      </c>
      <c r="D884" t="s">
        <v>4121</v>
      </c>
      <c r="E884">
        <v>2</v>
      </c>
      <c r="F884">
        <v>2</v>
      </c>
      <c r="G884">
        <v>0.156</v>
      </c>
      <c r="H884">
        <v>5.8000000000000003E-2</v>
      </c>
      <c r="J884" s="78">
        <f t="shared" si="300"/>
        <v>7.5174404457248878E-2</v>
      </c>
      <c r="K884">
        <f t="shared" si="301"/>
        <v>7.5174404457248878</v>
      </c>
      <c r="L884">
        <f t="shared" si="302"/>
        <v>2.6896551724137931</v>
      </c>
      <c r="O884" s="70">
        <f t="shared" si="303"/>
        <v>7.5174404457248878</v>
      </c>
      <c r="P884" s="70">
        <f t="shared" si="304"/>
        <v>2.7949458067438684</v>
      </c>
      <c r="Q884" s="70">
        <f t="shared" si="305"/>
        <v>2.6896551724137931</v>
      </c>
    </row>
    <row r="885" spans="1:17" x14ac:dyDescent="0.25">
      <c r="B885" t="s">
        <v>317</v>
      </c>
      <c r="C885">
        <v>3</v>
      </c>
      <c r="D885" t="s">
        <v>4122</v>
      </c>
      <c r="E885">
        <v>4</v>
      </c>
      <c r="F885">
        <v>4</v>
      </c>
      <c r="G885">
        <v>0.48499999999999999</v>
      </c>
      <c r="H885">
        <v>0.06</v>
      </c>
      <c r="J885" s="78">
        <f t="shared" si="300"/>
        <v>0.10390477881717408</v>
      </c>
      <c r="K885">
        <f t="shared" si="301"/>
        <v>10.390477881717409</v>
      </c>
      <c r="L885">
        <f t="shared" si="302"/>
        <v>8.0833333333333339</v>
      </c>
      <c r="O885" s="70">
        <f t="shared" si="303"/>
        <v>10.390477881717409</v>
      </c>
      <c r="P885" s="70">
        <f t="shared" si="304"/>
        <v>1.2854199441299887</v>
      </c>
      <c r="Q885" s="70">
        <f t="shared" si="305"/>
        <v>8.0833333333333339</v>
      </c>
    </row>
    <row r="886" spans="1:17" x14ac:dyDescent="0.25">
      <c r="B886" t="s">
        <v>317</v>
      </c>
      <c r="C886">
        <v>3</v>
      </c>
      <c r="D886" t="s">
        <v>4123</v>
      </c>
      <c r="E886">
        <v>2</v>
      </c>
      <c r="F886">
        <v>6</v>
      </c>
      <c r="G886">
        <v>0.67300000000000004</v>
      </c>
      <c r="H886">
        <v>6.4000000000000001E-2</v>
      </c>
      <c r="J886" s="78">
        <f t="shared" si="300"/>
        <v>8.9555415120525339E-2</v>
      </c>
      <c r="K886">
        <f t="shared" si="301"/>
        <v>8.9555415120525339</v>
      </c>
      <c r="L886">
        <f t="shared" si="302"/>
        <v>10.515625</v>
      </c>
      <c r="O886" s="70">
        <f t="shared" si="303"/>
        <v>8.9555415120525339</v>
      </c>
      <c r="P886" s="70">
        <f t="shared" si="304"/>
        <v>0.85164139193367339</v>
      </c>
      <c r="Q886" s="70">
        <f t="shared" si="305"/>
        <v>10.515625</v>
      </c>
    </row>
    <row r="890" spans="1:17" x14ac:dyDescent="0.25">
      <c r="A890" s="72" t="s">
        <v>4124</v>
      </c>
      <c r="F890" t="s">
        <v>4129</v>
      </c>
      <c r="N890" t="s">
        <v>4130</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4131</v>
      </c>
      <c r="D921" s="70">
        <v>0.15509999999999999</v>
      </c>
      <c r="E921" s="70">
        <v>0.60539999999999994</v>
      </c>
      <c r="F921" s="70">
        <v>0.15909999999999999</v>
      </c>
      <c r="L921" s="70">
        <v>0.12770000000000001</v>
      </c>
      <c r="M921" s="70">
        <v>0.67400000000000004</v>
      </c>
      <c r="N921" s="70">
        <v>0.13289999999999999</v>
      </c>
    </row>
    <row r="922" spans="3:17" x14ac:dyDescent="0.25">
      <c r="D922" s="70">
        <v>0.1245</v>
      </c>
      <c r="E922" s="70">
        <v>0.66080000000000005</v>
      </c>
      <c r="F922" s="70">
        <v>0.17219999999999996</v>
      </c>
      <c r="L922" s="70">
        <v>0.10390000000000001</v>
      </c>
      <c r="M922" s="70">
        <v>0.72019999999999995</v>
      </c>
      <c r="N922" s="70">
        <v>0.14630000000000001</v>
      </c>
    </row>
    <row r="923" spans="3:17" x14ac:dyDescent="0.25">
      <c r="D923" s="70">
        <v>8.9700000000000002E-2</v>
      </c>
      <c r="E923" s="70">
        <v>0.68440000000000001</v>
      </c>
      <c r="F923" s="70">
        <v>0.2165</v>
      </c>
      <c r="L923" s="70">
        <v>6.7500000000000004E-2</v>
      </c>
      <c r="M923" s="70">
        <v>0.74440000000000006</v>
      </c>
      <c r="N923" s="70">
        <v>0.1779</v>
      </c>
    </row>
    <row r="924" spans="3:17" x14ac:dyDescent="0.25">
      <c r="D924" s="70">
        <v>7.7600000000000002E-2</v>
      </c>
      <c r="E924" s="70">
        <v>0.70040000000000002</v>
      </c>
      <c r="F924" s="70">
        <v>0.21630000000000002</v>
      </c>
      <c r="L924" s="70">
        <v>5.8899999999999994E-2</v>
      </c>
      <c r="M924" s="70">
        <v>0.75309999999999999</v>
      </c>
      <c r="N924" s="70">
        <v>0.18129999999999999</v>
      </c>
    </row>
    <row r="925" spans="3:17" x14ac:dyDescent="0.25">
      <c r="D925" s="70">
        <v>6.9599999999999995E-2</v>
      </c>
      <c r="E925" s="70">
        <v>0.71830000000000005</v>
      </c>
      <c r="F925" s="70">
        <v>0.20900000000000002</v>
      </c>
      <c r="L925" s="70">
        <v>4.2000000000000003E-2</v>
      </c>
      <c r="M925" s="70">
        <v>0.75869999999999993</v>
      </c>
      <c r="N925" s="70">
        <v>0.19309999999999999</v>
      </c>
    </row>
    <row r="926" spans="3:17" x14ac:dyDescent="0.25">
      <c r="D926" s="70">
        <v>6.9800000000000001E-2</v>
      </c>
      <c r="E926" s="70">
        <v>0.69950000000000001</v>
      </c>
      <c r="F926" s="70">
        <v>0.2286</v>
      </c>
      <c r="L926" s="70">
        <v>4.1599999999999998E-2</v>
      </c>
      <c r="M926" s="70">
        <v>0.75180000000000002</v>
      </c>
      <c r="N926" s="70">
        <v>0.20199999999999999</v>
      </c>
    </row>
    <row r="930" spans="1:17" x14ac:dyDescent="0.25">
      <c r="A930" s="72" t="s">
        <v>4132</v>
      </c>
    </row>
    <row r="933" spans="1:17" x14ac:dyDescent="0.25">
      <c r="A933" t="s">
        <v>217</v>
      </c>
      <c r="B933" t="s">
        <v>263</v>
      </c>
      <c r="C933" t="s">
        <v>4111</v>
      </c>
      <c r="D933" t="s">
        <v>422</v>
      </c>
      <c r="E933" t="s">
        <v>202</v>
      </c>
      <c r="F933" t="s">
        <v>334</v>
      </c>
      <c r="G933" t="s">
        <v>4037</v>
      </c>
      <c r="H933" t="s">
        <v>147</v>
      </c>
      <c r="J933" t="s">
        <v>148</v>
      </c>
      <c r="K933" t="s">
        <v>150</v>
      </c>
      <c r="L933" t="s">
        <v>215</v>
      </c>
      <c r="O933" t="s">
        <v>148</v>
      </c>
      <c r="P933" t="s">
        <v>147</v>
      </c>
      <c r="Q933" t="s">
        <v>149</v>
      </c>
    </row>
    <row r="934" spans="1:17" x14ac:dyDescent="0.25">
      <c r="B934" t="s">
        <v>316</v>
      </c>
      <c r="C934">
        <v>1</v>
      </c>
      <c r="D934" t="s">
        <v>214</v>
      </c>
      <c r="E934">
        <v>4</v>
      </c>
      <c r="F934">
        <v>4</v>
      </c>
      <c r="G934">
        <v>3.5999999999999999E-3</v>
      </c>
      <c r="H934">
        <v>1.3599999999999999E-2</v>
      </c>
      <c r="J934" s="78">
        <f t="shared" ref="J934:J936" si="318">(1+G934)^(1/F934)-1</f>
        <v>8.9878754520200665E-4</v>
      </c>
      <c r="K934">
        <f t="shared" ref="K934:K936" si="319">J934*100</f>
        <v>8.9878754520200665E-2</v>
      </c>
      <c r="L934">
        <f t="shared" ref="L934:L936" si="320">G934/H934</f>
        <v>0.26470588235294118</v>
      </c>
      <c r="O934" s="70">
        <f t="shared" ref="O934:O936" si="321">K934</f>
        <v>8.9878754520200665E-2</v>
      </c>
      <c r="P934" s="70">
        <f t="shared" ref="P934:P936" si="322">O934/Q934</f>
        <v>0.33954196152075805</v>
      </c>
      <c r="Q934" s="70">
        <f t="shared" ref="Q934:Q936" si="323">L934</f>
        <v>0.26470588235294118</v>
      </c>
    </row>
    <row r="935" spans="1:17" x14ac:dyDescent="0.25">
      <c r="B935" t="s">
        <v>316</v>
      </c>
      <c r="C935">
        <v>1</v>
      </c>
      <c r="D935" t="s">
        <v>4115</v>
      </c>
      <c r="E935">
        <v>6</v>
      </c>
      <c r="F935">
        <v>6</v>
      </c>
      <c r="G935">
        <v>0.1091</v>
      </c>
      <c r="H935">
        <v>3.4799999999999998E-2</v>
      </c>
      <c r="J935" s="78">
        <f t="shared" si="318"/>
        <v>1.7407928152505026E-2</v>
      </c>
      <c r="K935">
        <f t="shared" si="319"/>
        <v>1.7407928152505026</v>
      </c>
      <c r="L935">
        <f t="shared" si="320"/>
        <v>3.1350574712643682</v>
      </c>
      <c r="O935" s="70">
        <f t="shared" si="321"/>
        <v>1.7407928152505026</v>
      </c>
      <c r="P935" s="70">
        <f t="shared" si="322"/>
        <v>0.55526663584525648</v>
      </c>
      <c r="Q935" s="70">
        <f t="shared" si="323"/>
        <v>3.1350574712643682</v>
      </c>
    </row>
    <row r="936" spans="1:17" x14ac:dyDescent="0.25">
      <c r="B936" t="s">
        <v>316</v>
      </c>
      <c r="C936">
        <v>1</v>
      </c>
      <c r="D936" t="s">
        <v>4114</v>
      </c>
      <c r="E936">
        <v>2</v>
      </c>
      <c r="F936">
        <v>2</v>
      </c>
      <c r="G936">
        <v>-0.04</v>
      </c>
      <c r="H936">
        <v>9.7999999999999997E-3</v>
      </c>
      <c r="J936" s="78">
        <f t="shared" si="318"/>
        <v>-2.0204102886728803E-2</v>
      </c>
      <c r="K936">
        <f t="shared" si="319"/>
        <v>-2.0204102886728803</v>
      </c>
      <c r="L936">
        <f t="shared" si="320"/>
        <v>-4.0816326530612246</v>
      </c>
      <c r="O936" s="70">
        <f t="shared" si="321"/>
        <v>-2.0204102886728803</v>
      </c>
      <c r="P936" s="70">
        <f t="shared" si="322"/>
        <v>0.49500052072485567</v>
      </c>
      <c r="Q936" s="70">
        <f t="shared" si="323"/>
        <v>-4.0816326530612246</v>
      </c>
    </row>
    <row r="937" spans="1:17" x14ac:dyDescent="0.25">
      <c r="B937" t="s">
        <v>317</v>
      </c>
      <c r="C937">
        <v>4</v>
      </c>
      <c r="D937" t="s">
        <v>214</v>
      </c>
      <c r="E937">
        <v>4</v>
      </c>
      <c r="F937">
        <v>4</v>
      </c>
      <c r="G937">
        <v>0.23730000000000001</v>
      </c>
      <c r="H937">
        <v>1.2200000000000001E-2</v>
      </c>
      <c r="J937" s="78">
        <f t="shared" ref="J937:J942" si="324">(1+G937)^(1/F937)-1</f>
        <v>5.4675246754662288E-2</v>
      </c>
      <c r="K937">
        <f t="shared" ref="K937:K942" si="325">J937*100</f>
        <v>5.4675246754662288</v>
      </c>
      <c r="L937">
        <f t="shared" ref="L937:L942" si="326">G937/H937</f>
        <v>19.450819672131146</v>
      </c>
      <c r="O937" s="70">
        <f t="shared" ref="O937:O942" si="327">K937</f>
        <v>5.4675246754662288</v>
      </c>
      <c r="P937" s="70">
        <f t="shared" ref="P937:P942" si="328">O937/Q937</f>
        <v>0.28109482107327433</v>
      </c>
      <c r="Q937" s="70">
        <f t="shared" ref="Q937:Q942" si="329">L937</f>
        <v>19.450819672131146</v>
      </c>
    </row>
    <row r="938" spans="1:17" x14ac:dyDescent="0.25">
      <c r="B938" t="s">
        <v>317</v>
      </c>
      <c r="C938">
        <v>4</v>
      </c>
      <c r="D938" t="s">
        <v>4115</v>
      </c>
      <c r="E938">
        <v>6</v>
      </c>
      <c r="F938">
        <v>6</v>
      </c>
      <c r="G938">
        <v>0.34200000000000003</v>
      </c>
      <c r="H938">
        <v>2.7300000000000001E-2</v>
      </c>
      <c r="J938" s="78">
        <f t="shared" si="324"/>
        <v>5.0248538778627783E-2</v>
      </c>
      <c r="K938">
        <f t="shared" si="325"/>
        <v>5.0248538778627783</v>
      </c>
      <c r="L938">
        <f t="shared" si="326"/>
        <v>12.527472527472527</v>
      </c>
      <c r="O938" s="70">
        <f t="shared" si="327"/>
        <v>5.0248538778627783</v>
      </c>
      <c r="P938" s="70">
        <f t="shared" si="328"/>
        <v>0.4011067569171165</v>
      </c>
      <c r="Q938" s="70">
        <f t="shared" si="329"/>
        <v>12.527472527472527</v>
      </c>
    </row>
    <row r="939" spans="1:17" x14ac:dyDescent="0.25">
      <c r="B939" t="s">
        <v>317</v>
      </c>
      <c r="C939">
        <v>4</v>
      </c>
      <c r="D939" t="s">
        <v>4114</v>
      </c>
      <c r="E939">
        <v>2</v>
      </c>
      <c r="F939">
        <v>2</v>
      </c>
      <c r="G939">
        <v>6.6400000000000001E-2</v>
      </c>
      <c r="H939">
        <v>9.1000000000000004E-3</v>
      </c>
      <c r="J939" s="78">
        <f t="shared" si="324"/>
        <v>3.2666451474046898E-2</v>
      </c>
      <c r="K939">
        <f t="shared" si="325"/>
        <v>3.2666451474046898</v>
      </c>
      <c r="L939">
        <f t="shared" si="326"/>
        <v>7.2967032967032965</v>
      </c>
      <c r="O939" s="70">
        <f t="shared" si="327"/>
        <v>3.2666451474046898</v>
      </c>
      <c r="P939" s="70">
        <f t="shared" si="328"/>
        <v>0.44768781387624512</v>
      </c>
      <c r="Q939" s="70">
        <f t="shared" si="329"/>
        <v>7.2967032967032965</v>
      </c>
    </row>
    <row r="940" spans="1:17" x14ac:dyDescent="0.25">
      <c r="A940" t="s">
        <v>196</v>
      </c>
      <c r="B940" t="s">
        <v>316</v>
      </c>
      <c r="C940">
        <v>1</v>
      </c>
      <c r="D940" t="s">
        <v>214</v>
      </c>
      <c r="E940">
        <v>4</v>
      </c>
      <c r="F940">
        <v>4</v>
      </c>
      <c r="G940">
        <v>-5.33E-2</v>
      </c>
      <c r="H940">
        <v>1.4999999999999999E-2</v>
      </c>
      <c r="J940" s="78">
        <f t="shared" si="324"/>
        <v>-1.3599930290932316E-2</v>
      </c>
      <c r="K940">
        <f t="shared" si="325"/>
        <v>-1.3599930290932316</v>
      </c>
      <c r="L940">
        <f t="shared" si="326"/>
        <v>-3.5533333333333337</v>
      </c>
      <c r="O940" s="70">
        <f t="shared" si="327"/>
        <v>-1.3599930290932316</v>
      </c>
      <c r="P940" s="70">
        <f t="shared" si="328"/>
        <v>0.38273725021385502</v>
      </c>
      <c r="Q940" s="70">
        <f t="shared" si="329"/>
        <v>-3.5533333333333337</v>
      </c>
    </row>
    <row r="941" spans="1:17" x14ac:dyDescent="0.25">
      <c r="B941" t="s">
        <v>316</v>
      </c>
      <c r="C941">
        <v>1</v>
      </c>
      <c r="D941" t="s">
        <v>4115</v>
      </c>
      <c r="E941">
        <v>6</v>
      </c>
      <c r="F941">
        <v>6</v>
      </c>
      <c r="G941">
        <v>3.95E-2</v>
      </c>
      <c r="H941">
        <v>3.5799999999999998E-2</v>
      </c>
      <c r="J941" s="78">
        <f t="shared" si="324"/>
        <v>6.4775270735424328E-3</v>
      </c>
      <c r="K941">
        <f t="shared" si="325"/>
        <v>0.64775270735424328</v>
      </c>
      <c r="L941">
        <f t="shared" si="326"/>
        <v>1.1033519553072626</v>
      </c>
      <c r="O941" s="70">
        <f t="shared" si="327"/>
        <v>0.64775270735424328</v>
      </c>
      <c r="P941" s="70">
        <f t="shared" si="328"/>
        <v>0.58707713729827615</v>
      </c>
      <c r="Q941" s="70">
        <f t="shared" si="329"/>
        <v>1.1033519553072626</v>
      </c>
    </row>
    <row r="942" spans="1:17" x14ac:dyDescent="0.25">
      <c r="B942" t="s">
        <v>316</v>
      </c>
      <c r="C942">
        <v>1</v>
      </c>
      <c r="D942" t="s">
        <v>4114</v>
      </c>
      <c r="E942">
        <v>2</v>
      </c>
      <c r="F942">
        <v>2</v>
      </c>
      <c r="G942">
        <v>-6.1499999999999999E-2</v>
      </c>
      <c r="H942">
        <v>1.01E-2</v>
      </c>
      <c r="J942" s="78">
        <f t="shared" si="324"/>
        <v>-3.1237903301331693E-2</v>
      </c>
      <c r="K942">
        <f t="shared" si="325"/>
        <v>-3.1237903301331693</v>
      </c>
      <c r="L942">
        <f t="shared" si="326"/>
        <v>-6.0891089108910892</v>
      </c>
      <c r="O942" s="70">
        <f t="shared" si="327"/>
        <v>-3.1237903301331693</v>
      </c>
      <c r="P942" s="70">
        <f t="shared" si="328"/>
        <v>0.51301272088365868</v>
      </c>
      <c r="Q942" s="70">
        <f t="shared" si="329"/>
        <v>-6.0891089108910892</v>
      </c>
    </row>
    <row r="943" spans="1:17" x14ac:dyDescent="0.25">
      <c r="B943" t="s">
        <v>317</v>
      </c>
      <c r="C943">
        <v>4</v>
      </c>
      <c r="D943" t="s">
        <v>214</v>
      </c>
      <c r="E943">
        <v>4</v>
      </c>
      <c r="F943">
        <v>4</v>
      </c>
      <c r="G943">
        <v>0.17699999999999999</v>
      </c>
      <c r="H943">
        <v>1.3299999999999999E-2</v>
      </c>
      <c r="J943" s="78">
        <f t="shared" ref="J943:J953" si="330">(1+G943)^(1/F943)-1</f>
        <v>4.1583558054389291E-2</v>
      </c>
      <c r="K943">
        <f t="shared" ref="K943:K953" si="331">J943*100</f>
        <v>4.1583558054389291</v>
      </c>
      <c r="L943">
        <f t="shared" ref="L943:L953" si="332">G943/H943</f>
        <v>13.308270676691729</v>
      </c>
      <c r="O943" s="70">
        <f t="shared" ref="O943:O953" si="333">K943</f>
        <v>4.1583558054389291</v>
      </c>
      <c r="P943" s="70">
        <f t="shared" ref="P943:P953" si="334">O943/Q943</f>
        <v>0.3124640237985184</v>
      </c>
      <c r="Q943" s="70">
        <f t="shared" ref="Q943:Q953" si="335">L943</f>
        <v>13.308270676691729</v>
      </c>
    </row>
    <row r="944" spans="1:17" x14ac:dyDescent="0.25">
      <c r="B944" t="s">
        <v>317</v>
      </c>
      <c r="C944">
        <v>4</v>
      </c>
      <c r="D944" t="s">
        <v>4115</v>
      </c>
      <c r="E944">
        <v>6</v>
      </c>
      <c r="F944">
        <v>6</v>
      </c>
      <c r="G944">
        <v>0.2712</v>
      </c>
      <c r="H944">
        <v>2.81E-2</v>
      </c>
      <c r="J944" s="78">
        <f t="shared" si="330"/>
        <v>4.0804067271065447E-2</v>
      </c>
      <c r="K944">
        <f t="shared" si="331"/>
        <v>4.0804067271065447</v>
      </c>
      <c r="L944">
        <f t="shared" si="332"/>
        <v>9.6512455516014235</v>
      </c>
      <c r="O944" s="70">
        <f t="shared" si="333"/>
        <v>4.0804067271065447</v>
      </c>
      <c r="P944" s="70">
        <f t="shared" si="334"/>
        <v>0.4227855052791073</v>
      </c>
      <c r="Q944" s="70">
        <f t="shared" si="335"/>
        <v>9.6512455516014235</v>
      </c>
    </row>
    <row r="945" spans="1:17" x14ac:dyDescent="0.25">
      <c r="B945" t="s">
        <v>317</v>
      </c>
      <c r="C945">
        <v>4</v>
      </c>
      <c r="D945" t="s">
        <v>4114</v>
      </c>
      <c r="E945">
        <v>2</v>
      </c>
      <c r="F945">
        <v>2</v>
      </c>
      <c r="G945">
        <v>5.0099999999999999E-2</v>
      </c>
      <c r="H945">
        <v>9.4000000000000004E-3</v>
      </c>
      <c r="J945" s="78">
        <f t="shared" si="330"/>
        <v>2.4743870437876847E-2</v>
      </c>
      <c r="K945">
        <f t="shared" si="331"/>
        <v>2.4743870437876847</v>
      </c>
      <c r="L945">
        <f t="shared" si="332"/>
        <v>5.3297872340425529</v>
      </c>
      <c r="O945" s="70">
        <f t="shared" si="333"/>
        <v>2.4743870437876847</v>
      </c>
      <c r="P945" s="70">
        <f t="shared" si="334"/>
        <v>0.4642562517286275</v>
      </c>
      <c r="Q945" s="70">
        <f t="shared" si="335"/>
        <v>5.3297872340425529</v>
      </c>
    </row>
    <row r="946" spans="1:17" x14ac:dyDescent="0.25">
      <c r="A946" t="s">
        <v>4120</v>
      </c>
      <c r="B946" t="s">
        <v>316</v>
      </c>
      <c r="C946">
        <v>1</v>
      </c>
      <c r="D946" t="s">
        <v>4115</v>
      </c>
      <c r="E946">
        <v>6</v>
      </c>
      <c r="F946">
        <v>6</v>
      </c>
      <c r="G946">
        <v>4.1000000000000002E-2</v>
      </c>
      <c r="H946">
        <v>3.5799999999999998E-2</v>
      </c>
      <c r="J946" s="78">
        <f t="shared" si="330"/>
        <v>6.7194397515000226E-3</v>
      </c>
      <c r="K946">
        <f t="shared" si="331"/>
        <v>0.67194397515000226</v>
      </c>
      <c r="L946">
        <f t="shared" si="332"/>
        <v>1.1452513966480449</v>
      </c>
      <c r="O946" s="70">
        <f t="shared" si="333"/>
        <v>0.67194397515000226</v>
      </c>
      <c r="P946" s="70">
        <f t="shared" si="334"/>
        <v>0.58672181244805066</v>
      </c>
      <c r="Q946" s="70">
        <f t="shared" si="335"/>
        <v>1.1452513966480449</v>
      </c>
    </row>
    <row r="947" spans="1:17" x14ac:dyDescent="0.25">
      <c r="B947" t="s">
        <v>316</v>
      </c>
      <c r="C947">
        <v>1</v>
      </c>
      <c r="D947" t="s">
        <v>4114</v>
      </c>
      <c r="E947">
        <v>2</v>
      </c>
      <c r="F947">
        <v>2</v>
      </c>
      <c r="G947">
        <v>-6.0199999999999997E-2</v>
      </c>
      <c r="H947">
        <v>1.01E-2</v>
      </c>
      <c r="J947" s="78">
        <f t="shared" si="330"/>
        <v>-3.0567176128227014E-2</v>
      </c>
      <c r="K947">
        <f t="shared" si="331"/>
        <v>-3.0567176128227014</v>
      </c>
      <c r="L947">
        <f t="shared" si="332"/>
        <v>-5.9603960396039604</v>
      </c>
      <c r="O947" s="70">
        <f t="shared" si="333"/>
        <v>-3.0567176128227014</v>
      </c>
      <c r="P947" s="70">
        <f t="shared" si="334"/>
        <v>0.51283800480912434</v>
      </c>
      <c r="Q947" s="70">
        <f t="shared" si="335"/>
        <v>-5.9603960396039604</v>
      </c>
    </row>
    <row r="948" spans="1:17" x14ac:dyDescent="0.25">
      <c r="B948" t="s">
        <v>317</v>
      </c>
      <c r="C948">
        <v>4</v>
      </c>
      <c r="D948" t="s">
        <v>4115</v>
      </c>
      <c r="E948">
        <v>6</v>
      </c>
      <c r="F948">
        <v>6</v>
      </c>
      <c r="G948">
        <v>4.8300000000000003E-2</v>
      </c>
      <c r="H948">
        <v>2.7799999999999998E-2</v>
      </c>
      <c r="J948" s="78">
        <f t="shared" si="330"/>
        <v>7.8926178657732216E-3</v>
      </c>
      <c r="K948">
        <f t="shared" si="331"/>
        <v>0.78926178657732216</v>
      </c>
      <c r="L948">
        <f t="shared" si="332"/>
        <v>1.7374100719424463</v>
      </c>
      <c r="O948" s="70">
        <f t="shared" si="333"/>
        <v>0.78926178657732216</v>
      </c>
      <c r="P948" s="70">
        <f t="shared" si="334"/>
        <v>0.45427489993477332</v>
      </c>
      <c r="Q948" s="70">
        <f t="shared" si="335"/>
        <v>1.7374100719424463</v>
      </c>
    </row>
    <row r="949" spans="1:17" x14ac:dyDescent="0.25">
      <c r="B949" t="s">
        <v>317</v>
      </c>
      <c r="C949">
        <v>4</v>
      </c>
      <c r="D949" t="s">
        <v>4114</v>
      </c>
      <c r="E949">
        <v>2</v>
      </c>
      <c r="F949">
        <v>2</v>
      </c>
      <c r="G949">
        <v>4.1000000000000003E-3</v>
      </c>
      <c r="H949">
        <v>9.2999999999999992E-3</v>
      </c>
      <c r="J949" s="78">
        <f t="shared" si="330"/>
        <v>2.0479030465558878E-3</v>
      </c>
      <c r="K949">
        <f t="shared" si="331"/>
        <v>0.20479030465558878</v>
      </c>
      <c r="L949">
        <f t="shared" si="332"/>
        <v>0.44086021505376349</v>
      </c>
      <c r="O949" s="70">
        <f t="shared" si="333"/>
        <v>0.20479030465558878</v>
      </c>
      <c r="P949" s="70">
        <f t="shared" si="334"/>
        <v>0.46452434958462818</v>
      </c>
      <c r="Q949" s="70">
        <f t="shared" si="335"/>
        <v>0.44086021505376349</v>
      </c>
    </row>
    <row r="950" spans="1:17" x14ac:dyDescent="0.25">
      <c r="A950" t="s">
        <v>246</v>
      </c>
      <c r="B950" t="s">
        <v>316</v>
      </c>
      <c r="C950">
        <v>1</v>
      </c>
      <c r="D950" t="s">
        <v>4115</v>
      </c>
      <c r="E950">
        <v>6</v>
      </c>
      <c r="F950">
        <v>6</v>
      </c>
      <c r="G950">
        <v>7.7899999999999997E-2</v>
      </c>
      <c r="H950">
        <v>3.6999999999999998E-2</v>
      </c>
      <c r="J950" s="78">
        <f t="shared" si="330"/>
        <v>1.2580933003099926E-2</v>
      </c>
      <c r="K950">
        <f t="shared" si="331"/>
        <v>1.2580933003099926</v>
      </c>
      <c r="L950">
        <f t="shared" si="332"/>
        <v>2.1054054054054054</v>
      </c>
      <c r="O950" s="70">
        <f t="shared" si="333"/>
        <v>1.2580933003099926</v>
      </c>
      <c r="P950" s="70">
        <f t="shared" si="334"/>
        <v>0.59755394238086934</v>
      </c>
      <c r="Q950" s="70">
        <f t="shared" si="335"/>
        <v>2.1054054054054054</v>
      </c>
    </row>
    <row r="951" spans="1:17" x14ac:dyDescent="0.25">
      <c r="B951" t="s">
        <v>316</v>
      </c>
      <c r="C951">
        <v>1</v>
      </c>
      <c r="D951" t="s">
        <v>4114</v>
      </c>
      <c r="E951">
        <v>2</v>
      </c>
      <c r="F951">
        <v>2</v>
      </c>
      <c r="G951">
        <v>-4.3999999999999997E-2</v>
      </c>
      <c r="H951">
        <v>1.04E-2</v>
      </c>
      <c r="J951" s="78">
        <f t="shared" si="330"/>
        <v>-2.2247475073574718E-2</v>
      </c>
      <c r="K951">
        <f t="shared" si="331"/>
        <v>-2.2247475073574718</v>
      </c>
      <c r="L951">
        <f t="shared" si="332"/>
        <v>-4.2307692307692308</v>
      </c>
      <c r="O951" s="70">
        <f t="shared" si="333"/>
        <v>-2.2247475073574718</v>
      </c>
      <c r="P951" s="70">
        <f t="shared" si="334"/>
        <v>0.52584941082994785</v>
      </c>
      <c r="Q951" s="70">
        <f t="shared" si="335"/>
        <v>-4.2307692307692308</v>
      </c>
    </row>
    <row r="952" spans="1:17" x14ac:dyDescent="0.25">
      <c r="B952" t="s">
        <v>317</v>
      </c>
      <c r="C952">
        <v>4</v>
      </c>
      <c r="D952" t="s">
        <v>4115</v>
      </c>
      <c r="E952">
        <v>6</v>
      </c>
      <c r="F952">
        <v>6</v>
      </c>
      <c r="G952">
        <v>0.26079999999999998</v>
      </c>
      <c r="H952">
        <v>2.9100000000000001E-2</v>
      </c>
      <c r="J952" s="78">
        <f t="shared" si="330"/>
        <v>3.9380026140558577E-2</v>
      </c>
      <c r="K952">
        <f t="shared" si="331"/>
        <v>3.9380026140558577</v>
      </c>
      <c r="L952">
        <f t="shared" si="332"/>
        <v>8.962199312714775</v>
      </c>
      <c r="O952" s="70">
        <f t="shared" si="333"/>
        <v>3.9380026140558577</v>
      </c>
      <c r="P952" s="70">
        <f t="shared" si="334"/>
        <v>0.43940136529534313</v>
      </c>
      <c r="Q952" s="70">
        <f t="shared" si="335"/>
        <v>8.962199312714775</v>
      </c>
    </row>
    <row r="953" spans="1:17" x14ac:dyDescent="0.25">
      <c r="B953" t="s">
        <v>317</v>
      </c>
      <c r="C953">
        <v>4</v>
      </c>
      <c r="D953" t="s">
        <v>4114</v>
      </c>
      <c r="E953">
        <v>2</v>
      </c>
      <c r="F953">
        <v>2</v>
      </c>
      <c r="G953">
        <v>5.6899999999999999E-2</v>
      </c>
      <c r="H953">
        <v>9.5999999999999992E-3</v>
      </c>
      <c r="J953" s="78">
        <f t="shared" si="330"/>
        <v>2.8056418685278084E-2</v>
      </c>
      <c r="K953">
        <f t="shared" si="331"/>
        <v>2.8056418685278084</v>
      </c>
      <c r="L953">
        <f t="shared" si="332"/>
        <v>5.9270833333333339</v>
      </c>
      <c r="O953" s="70">
        <f t="shared" si="333"/>
        <v>2.8056418685278084</v>
      </c>
      <c r="P953" s="70">
        <f t="shared" si="334"/>
        <v>0.47335961226479717</v>
      </c>
      <c r="Q953" s="70">
        <f t="shared" si="335"/>
        <v>5.9270833333333339</v>
      </c>
    </row>
    <row r="956" spans="1:17" x14ac:dyDescent="0.25">
      <c r="A956" s="72" t="s">
        <v>4148</v>
      </c>
      <c r="C956" t="s">
        <v>4152</v>
      </c>
      <c r="E956" t="s">
        <v>4153</v>
      </c>
    </row>
    <row r="958" spans="1:17" x14ac:dyDescent="0.25">
      <c r="C958" t="s">
        <v>4111</v>
      </c>
      <c r="D958" t="s">
        <v>290</v>
      </c>
      <c r="E958" t="s">
        <v>334</v>
      </c>
      <c r="F958" t="s">
        <v>4037</v>
      </c>
      <c r="G958" t="s">
        <v>147</v>
      </c>
      <c r="I958" t="s">
        <v>148</v>
      </c>
      <c r="J958" t="s">
        <v>150</v>
      </c>
      <c r="K958" t="s">
        <v>215</v>
      </c>
      <c r="N958" t="s">
        <v>148</v>
      </c>
      <c r="O958" t="s">
        <v>147</v>
      </c>
      <c r="P958" t="s">
        <v>149</v>
      </c>
    </row>
    <row r="959" spans="1:17" x14ac:dyDescent="0.25">
      <c r="C959">
        <v>1</v>
      </c>
      <c r="D959">
        <v>1970</v>
      </c>
      <c r="E959">
        <v>5</v>
      </c>
      <c r="F959">
        <v>0.376</v>
      </c>
      <c r="G959">
        <v>0.01</v>
      </c>
      <c r="I959" s="78">
        <f t="shared" ref="I959:I968" si="336">(1+F959)^(1/E959)-1</f>
        <v>6.5917731595733553E-2</v>
      </c>
      <c r="J959">
        <f t="shared" ref="J959:J968" si="337">I959*100</f>
        <v>6.5917731595733553</v>
      </c>
      <c r="K959">
        <f t="shared" ref="K959:K968" si="338">F959/G959</f>
        <v>37.6</v>
      </c>
      <c r="N959" s="70">
        <f t="shared" ref="N959:N968" si="339">J959</f>
        <v>6.5917731595733553</v>
      </c>
      <c r="O959" s="70">
        <f t="shared" ref="O959:O968" si="340">N959/P959</f>
        <v>0.17531311594609986</v>
      </c>
      <c r="P959" s="70">
        <f t="shared" ref="P959:P968" si="341">K959</f>
        <v>37.6</v>
      </c>
    </row>
    <row r="960" spans="1:17" x14ac:dyDescent="0.25">
      <c r="C960">
        <v>1</v>
      </c>
      <c r="D960">
        <v>1980</v>
      </c>
      <c r="E960">
        <v>5</v>
      </c>
      <c r="F960">
        <v>0.32900000000000001</v>
      </c>
      <c r="G960">
        <v>8.9999999999999993E-3</v>
      </c>
      <c r="I960" s="78">
        <f t="shared" si="336"/>
        <v>5.8534448758668312E-2</v>
      </c>
      <c r="J960">
        <f t="shared" si="337"/>
        <v>5.8534448758668312</v>
      </c>
      <c r="K960">
        <f t="shared" si="338"/>
        <v>36.555555555555557</v>
      </c>
      <c r="N960" s="70">
        <f t="shared" si="339"/>
        <v>5.8534448758668312</v>
      </c>
      <c r="O960" s="70">
        <f t="shared" si="340"/>
        <v>0.16012463186261847</v>
      </c>
      <c r="P960" s="70">
        <f t="shared" si="341"/>
        <v>36.555555555555557</v>
      </c>
    </row>
    <row r="961" spans="3:16" x14ac:dyDescent="0.25">
      <c r="C961">
        <v>1</v>
      </c>
      <c r="D961">
        <v>1990</v>
      </c>
      <c r="E961">
        <v>5</v>
      </c>
      <c r="F961">
        <v>0.48799999999999999</v>
      </c>
      <c r="G961">
        <v>0.01</v>
      </c>
      <c r="I961" s="78">
        <f t="shared" si="336"/>
        <v>8.2731037066171131E-2</v>
      </c>
      <c r="J961">
        <f t="shared" si="337"/>
        <v>8.273103706617114</v>
      </c>
      <c r="K961">
        <f t="shared" si="338"/>
        <v>48.8</v>
      </c>
      <c r="N961" s="70">
        <f t="shared" si="339"/>
        <v>8.273103706617114</v>
      </c>
      <c r="O961" s="70">
        <f t="shared" si="340"/>
        <v>0.16953081366018677</v>
      </c>
      <c r="P961" s="70">
        <f t="shared" si="341"/>
        <v>48.8</v>
      </c>
    </row>
    <row r="962" spans="3:16" x14ac:dyDescent="0.25">
      <c r="C962">
        <v>1</v>
      </c>
      <c r="D962">
        <v>2000</v>
      </c>
      <c r="E962">
        <v>5</v>
      </c>
      <c r="F962">
        <v>0.52700000000000002</v>
      </c>
      <c r="G962">
        <v>1.2E-2</v>
      </c>
      <c r="I962" s="78">
        <f t="shared" si="336"/>
        <v>8.8348059874834295E-2</v>
      </c>
      <c r="J962">
        <f t="shared" si="337"/>
        <v>8.8348059874834295</v>
      </c>
      <c r="K962">
        <f t="shared" si="338"/>
        <v>43.916666666666664</v>
      </c>
      <c r="N962" s="70">
        <f t="shared" si="339"/>
        <v>8.8348059874834295</v>
      </c>
      <c r="O962" s="70">
        <f t="shared" si="340"/>
        <v>0.20117205284592252</v>
      </c>
      <c r="P962" s="70">
        <f t="shared" si="341"/>
        <v>43.916666666666664</v>
      </c>
    </row>
    <row r="963" spans="3:16" x14ac:dyDescent="0.25">
      <c r="C963">
        <v>1</v>
      </c>
      <c r="D963">
        <v>2008</v>
      </c>
      <c r="E963">
        <v>5</v>
      </c>
      <c r="F963">
        <v>0.52600000000000002</v>
      </c>
      <c r="G963">
        <v>0.01</v>
      </c>
      <c r="I963" s="78">
        <f t="shared" si="336"/>
        <v>8.8205475295083602E-2</v>
      </c>
      <c r="J963">
        <f t="shared" si="337"/>
        <v>8.8205475295083602</v>
      </c>
      <c r="K963">
        <f t="shared" si="338"/>
        <v>52.6</v>
      </c>
      <c r="N963" s="70">
        <f t="shared" si="339"/>
        <v>8.8205475295083602</v>
      </c>
      <c r="O963" s="70">
        <f t="shared" si="340"/>
        <v>0.1676910176712616</v>
      </c>
      <c r="P963" s="70">
        <f t="shared" si="341"/>
        <v>52.6</v>
      </c>
    </row>
    <row r="964" spans="3:16" x14ac:dyDescent="0.25">
      <c r="C964">
        <v>2</v>
      </c>
      <c r="D964">
        <v>1970</v>
      </c>
      <c r="E964">
        <v>5</v>
      </c>
      <c r="F964">
        <v>0.378</v>
      </c>
      <c r="G964">
        <v>0.01</v>
      </c>
      <c r="I964" s="78">
        <f t="shared" si="336"/>
        <v>6.6227411407328907E-2</v>
      </c>
      <c r="J964">
        <f t="shared" si="337"/>
        <v>6.6227411407328907</v>
      </c>
      <c r="K964">
        <f t="shared" si="338"/>
        <v>37.799999999999997</v>
      </c>
      <c r="N964" s="70">
        <f t="shared" si="339"/>
        <v>6.6227411407328907</v>
      </c>
      <c r="O964" s="70">
        <f t="shared" si="340"/>
        <v>0.17520479208288073</v>
      </c>
      <c r="P964" s="70">
        <f t="shared" si="341"/>
        <v>37.799999999999997</v>
      </c>
    </row>
    <row r="965" spans="3:16" x14ac:dyDescent="0.25">
      <c r="C965">
        <v>2</v>
      </c>
      <c r="D965">
        <v>1980</v>
      </c>
      <c r="E965">
        <v>5</v>
      </c>
      <c r="F965">
        <v>0.34799999999999998</v>
      </c>
      <c r="G965">
        <v>0.01</v>
      </c>
      <c r="I965" s="78">
        <f t="shared" si="336"/>
        <v>6.1543947367277196E-2</v>
      </c>
      <c r="J965">
        <f t="shared" si="337"/>
        <v>6.1543947367277196</v>
      </c>
      <c r="K965">
        <f t="shared" si="338"/>
        <v>34.799999999999997</v>
      </c>
      <c r="N965" s="70">
        <f t="shared" si="339"/>
        <v>6.1543947367277196</v>
      </c>
      <c r="O965" s="70">
        <f t="shared" si="340"/>
        <v>0.17685042346918736</v>
      </c>
      <c r="P965" s="70">
        <f t="shared" si="341"/>
        <v>34.799999999999997</v>
      </c>
    </row>
    <row r="966" spans="3:16" x14ac:dyDescent="0.25">
      <c r="C966">
        <v>2</v>
      </c>
      <c r="D966">
        <v>1990</v>
      </c>
      <c r="E966">
        <v>5</v>
      </c>
      <c r="F966">
        <v>0.50600000000000001</v>
      </c>
      <c r="G966">
        <v>0.01</v>
      </c>
      <c r="I966" s="78">
        <f t="shared" si="336"/>
        <v>8.5337963812986972E-2</v>
      </c>
      <c r="J966">
        <f t="shared" si="337"/>
        <v>8.5337963812986963</v>
      </c>
      <c r="K966">
        <f t="shared" si="338"/>
        <v>50.6</v>
      </c>
      <c r="N966" s="70">
        <f t="shared" si="339"/>
        <v>8.5337963812986963</v>
      </c>
      <c r="O966" s="70">
        <f t="shared" si="340"/>
        <v>0.16865210239720743</v>
      </c>
      <c r="P966" s="70">
        <f t="shared" si="341"/>
        <v>50.6</v>
      </c>
    </row>
    <row r="967" spans="3:16" x14ac:dyDescent="0.25">
      <c r="C967">
        <v>2</v>
      </c>
      <c r="D967">
        <v>2000</v>
      </c>
      <c r="E967">
        <v>5</v>
      </c>
      <c r="F967">
        <v>0.59699999999999998</v>
      </c>
      <c r="G967">
        <v>1.4E-2</v>
      </c>
      <c r="I967" s="78">
        <f t="shared" si="336"/>
        <v>9.8148273784176787E-2</v>
      </c>
      <c r="J967">
        <f t="shared" si="337"/>
        <v>9.8148273784176787</v>
      </c>
      <c r="K967">
        <f t="shared" si="338"/>
        <v>42.642857142857139</v>
      </c>
      <c r="N967" s="70">
        <f t="shared" si="339"/>
        <v>9.8148273784176787</v>
      </c>
      <c r="O967" s="70">
        <f t="shared" si="340"/>
        <v>0.23016345611029734</v>
      </c>
      <c r="P967" s="70">
        <f t="shared" si="341"/>
        <v>42.642857142857139</v>
      </c>
    </row>
    <row r="968" spans="3:16" x14ac:dyDescent="0.25">
      <c r="C968">
        <v>2</v>
      </c>
      <c r="D968">
        <v>2008</v>
      </c>
      <c r="E968">
        <v>5</v>
      </c>
      <c r="F968">
        <v>0.65</v>
      </c>
      <c r="G968">
        <v>1.2E-2</v>
      </c>
      <c r="I968" s="78">
        <f t="shared" si="336"/>
        <v>0.10534229649286941</v>
      </c>
      <c r="J968">
        <f t="shared" si="337"/>
        <v>10.534229649286942</v>
      </c>
      <c r="K968">
        <f t="shared" si="338"/>
        <v>54.166666666666664</v>
      </c>
      <c r="N968" s="70">
        <f t="shared" si="339"/>
        <v>10.534229649286942</v>
      </c>
      <c r="O968" s="70">
        <f t="shared" si="340"/>
        <v>0.1944780858329897</v>
      </c>
      <c r="P968" s="70">
        <f t="shared" si="341"/>
        <v>54.166666666666664</v>
      </c>
    </row>
    <row r="969" spans="3:16" x14ac:dyDescent="0.25">
      <c r="C969">
        <v>3</v>
      </c>
      <c r="D969">
        <v>1970</v>
      </c>
      <c r="E969">
        <v>5</v>
      </c>
      <c r="F969">
        <v>0.376</v>
      </c>
      <c r="G969">
        <v>0.01</v>
      </c>
      <c r="I969" s="78">
        <f t="shared" ref="I969:I978" si="342">(1+F969)^(1/E969)-1</f>
        <v>6.5917731595733553E-2</v>
      </c>
      <c r="J969">
        <f t="shared" ref="J969:J978" si="343">I969*100</f>
        <v>6.5917731595733553</v>
      </c>
      <c r="K969">
        <f t="shared" ref="K969:K978" si="344">F969/G969</f>
        <v>37.6</v>
      </c>
      <c r="N969" s="70">
        <f t="shared" ref="N969:N978" si="345">J969</f>
        <v>6.5917731595733553</v>
      </c>
      <c r="O969" s="70">
        <f t="shared" ref="O969:O978" si="346">N969/P969</f>
        <v>0.17531311594609986</v>
      </c>
      <c r="P969" s="70">
        <f t="shared" ref="P969:P978" si="347">K969</f>
        <v>37.6</v>
      </c>
    </row>
    <row r="970" spans="3:16" x14ac:dyDescent="0.25">
      <c r="C970">
        <v>3</v>
      </c>
      <c r="D970">
        <v>1980</v>
      </c>
      <c r="E970">
        <v>5</v>
      </c>
      <c r="F970">
        <v>0.34</v>
      </c>
      <c r="G970">
        <v>8.9999999999999993E-3</v>
      </c>
      <c r="I970" s="78">
        <f t="shared" si="342"/>
        <v>6.0280952775362495E-2</v>
      </c>
      <c r="J970">
        <f t="shared" si="343"/>
        <v>6.0280952775362495</v>
      </c>
      <c r="K970">
        <f t="shared" si="344"/>
        <v>37.777777777777786</v>
      </c>
      <c r="N970" s="70">
        <f t="shared" si="345"/>
        <v>6.0280952775362495</v>
      </c>
      <c r="O970" s="70">
        <f t="shared" si="346"/>
        <v>0.15956722793478303</v>
      </c>
      <c r="P970" s="70">
        <f t="shared" si="347"/>
        <v>37.777777777777786</v>
      </c>
    </row>
    <row r="971" spans="3:16" x14ac:dyDescent="0.25">
      <c r="C971">
        <v>3</v>
      </c>
      <c r="D971">
        <v>1990</v>
      </c>
      <c r="E971">
        <v>5</v>
      </c>
      <c r="F971">
        <v>0.497</v>
      </c>
      <c r="G971">
        <v>0.01</v>
      </c>
      <c r="I971" s="78">
        <f t="shared" si="342"/>
        <v>8.403763504123174E-2</v>
      </c>
      <c r="J971">
        <f t="shared" si="343"/>
        <v>8.4037635041231731</v>
      </c>
      <c r="K971">
        <f t="shared" si="344"/>
        <v>49.699999999999996</v>
      </c>
      <c r="N971" s="70">
        <f t="shared" si="345"/>
        <v>8.4037635041231731</v>
      </c>
      <c r="O971" s="70">
        <f t="shared" si="346"/>
        <v>0.16908980893607994</v>
      </c>
      <c r="P971" s="70">
        <f t="shared" si="347"/>
        <v>49.699999999999996</v>
      </c>
    </row>
    <row r="972" spans="3:16" x14ac:dyDescent="0.25">
      <c r="C972">
        <v>3</v>
      </c>
      <c r="D972">
        <v>2000</v>
      </c>
      <c r="E972">
        <v>5</v>
      </c>
      <c r="F972">
        <v>0.58099999999999996</v>
      </c>
      <c r="G972">
        <v>1.2999999999999999E-2</v>
      </c>
      <c r="I972" s="78">
        <f t="shared" si="342"/>
        <v>9.5938979837850935E-2</v>
      </c>
      <c r="J972">
        <f t="shared" si="343"/>
        <v>9.5938979837850944</v>
      </c>
      <c r="K972">
        <f t="shared" si="344"/>
        <v>44.692307692307693</v>
      </c>
      <c r="N972" s="70">
        <f t="shared" si="345"/>
        <v>9.5938979837850944</v>
      </c>
      <c r="O972" s="70">
        <f t="shared" si="346"/>
        <v>0.21466553147884032</v>
      </c>
      <c r="P972" s="70">
        <f t="shared" si="347"/>
        <v>44.692307692307693</v>
      </c>
    </row>
    <row r="973" spans="3:16" x14ac:dyDescent="0.25">
      <c r="C973">
        <v>3</v>
      </c>
      <c r="D973">
        <v>2008</v>
      </c>
      <c r="E973">
        <v>5</v>
      </c>
      <c r="F973">
        <v>0.63800000000000001</v>
      </c>
      <c r="G973">
        <v>1.2E-2</v>
      </c>
      <c r="I973" s="78">
        <f t="shared" si="342"/>
        <v>0.10372982821504895</v>
      </c>
      <c r="J973">
        <f t="shared" si="343"/>
        <v>10.372982821504895</v>
      </c>
      <c r="K973">
        <f t="shared" si="344"/>
        <v>53.166666666666664</v>
      </c>
      <c r="N973" s="70">
        <f t="shared" si="345"/>
        <v>10.372982821504895</v>
      </c>
      <c r="O973" s="70">
        <f t="shared" si="346"/>
        <v>0.19510312516937106</v>
      </c>
      <c r="P973" s="70">
        <f t="shared" si="347"/>
        <v>53.166666666666664</v>
      </c>
    </row>
    <row r="974" spans="3:16" x14ac:dyDescent="0.25">
      <c r="C974">
        <v>4</v>
      </c>
      <c r="D974">
        <v>1970</v>
      </c>
      <c r="E974">
        <v>5</v>
      </c>
      <c r="F974">
        <v>0.38</v>
      </c>
      <c r="G974">
        <v>8.9999999999999993E-3</v>
      </c>
      <c r="I974" s="78">
        <f t="shared" si="342"/>
        <v>6.6536731857242959E-2</v>
      </c>
      <c r="J974">
        <f t="shared" si="343"/>
        <v>6.6536731857242959</v>
      </c>
      <c r="K974">
        <f t="shared" si="344"/>
        <v>42.222222222222229</v>
      </c>
      <c r="N974" s="70">
        <f t="shared" si="345"/>
        <v>6.6536731857242959</v>
      </c>
      <c r="O974" s="70">
        <f t="shared" si="346"/>
        <v>0.15758699650399646</v>
      </c>
      <c r="P974" s="70">
        <f t="shared" si="347"/>
        <v>42.222222222222229</v>
      </c>
    </row>
    <row r="975" spans="3:16" x14ac:dyDescent="0.25">
      <c r="C975">
        <v>4</v>
      </c>
      <c r="D975">
        <v>1980</v>
      </c>
      <c r="E975">
        <v>5</v>
      </c>
      <c r="F975">
        <v>0.32100000000000001</v>
      </c>
      <c r="G975">
        <v>8.9999999999999993E-3</v>
      </c>
      <c r="I975" s="78">
        <f t="shared" si="342"/>
        <v>5.7256986053634051E-2</v>
      </c>
      <c r="J975">
        <f t="shared" si="343"/>
        <v>5.7256986053634051</v>
      </c>
      <c r="K975">
        <f t="shared" si="344"/>
        <v>35.666666666666671</v>
      </c>
      <c r="N975" s="70">
        <f t="shared" si="345"/>
        <v>5.7256986053634051</v>
      </c>
      <c r="O975" s="70">
        <f t="shared" si="346"/>
        <v>0.16053360575785247</v>
      </c>
      <c r="P975" s="70">
        <f t="shared" si="347"/>
        <v>35.666666666666671</v>
      </c>
    </row>
    <row r="976" spans="3:16" x14ac:dyDescent="0.25">
      <c r="C976">
        <v>4</v>
      </c>
      <c r="D976">
        <v>1990</v>
      </c>
      <c r="E976">
        <v>5</v>
      </c>
      <c r="F976">
        <v>0.47099999999999997</v>
      </c>
      <c r="G976">
        <v>1.2E-2</v>
      </c>
      <c r="I976" s="78">
        <f t="shared" si="342"/>
        <v>8.0245670900269017E-2</v>
      </c>
      <c r="J976">
        <f t="shared" si="343"/>
        <v>8.0245670900269026</v>
      </c>
      <c r="K976">
        <f t="shared" si="344"/>
        <v>39.25</v>
      </c>
      <c r="N976" s="70">
        <f t="shared" si="345"/>
        <v>8.0245670900269026</v>
      </c>
      <c r="O976" s="70">
        <f t="shared" si="346"/>
        <v>0.20444756917265994</v>
      </c>
      <c r="P976" s="70">
        <f t="shared" si="347"/>
        <v>39.25</v>
      </c>
    </row>
    <row r="977" spans="1:18" x14ac:dyDescent="0.25">
      <c r="C977">
        <v>4</v>
      </c>
      <c r="D977">
        <v>2000</v>
      </c>
      <c r="E977">
        <v>5</v>
      </c>
      <c r="F977">
        <v>0.56999999999999995</v>
      </c>
      <c r="G977">
        <v>1.0999999999999999E-2</v>
      </c>
      <c r="I977" s="78">
        <f t="shared" si="342"/>
        <v>9.4409692033879056E-2</v>
      </c>
      <c r="J977">
        <f t="shared" si="343"/>
        <v>9.4409692033879047</v>
      </c>
      <c r="K977">
        <f t="shared" si="344"/>
        <v>51.81818181818182</v>
      </c>
      <c r="N977" s="70">
        <f t="shared" si="345"/>
        <v>9.4409692033879047</v>
      </c>
      <c r="O977" s="70">
        <f t="shared" si="346"/>
        <v>0.18219414252152097</v>
      </c>
      <c r="P977" s="70">
        <f t="shared" si="347"/>
        <v>51.81818181818182</v>
      </c>
    </row>
    <row r="978" spans="1:18" x14ac:dyDescent="0.25">
      <c r="C978">
        <v>4</v>
      </c>
      <c r="D978">
        <v>2008</v>
      </c>
      <c r="E978">
        <v>5</v>
      </c>
      <c r="F978">
        <v>0.61199999999999999</v>
      </c>
      <c r="G978">
        <v>1.0999999999999999E-2</v>
      </c>
      <c r="I978" s="78">
        <f t="shared" si="342"/>
        <v>0.10020346272835412</v>
      </c>
      <c r="J978">
        <f t="shared" si="343"/>
        <v>10.020346272835411</v>
      </c>
      <c r="K978">
        <f t="shared" si="344"/>
        <v>55.63636363636364</v>
      </c>
      <c r="N978" s="70">
        <f t="shared" si="345"/>
        <v>10.020346272835411</v>
      </c>
      <c r="O978" s="70">
        <f t="shared" si="346"/>
        <v>0.18010426307383909</v>
      </c>
      <c r="P978" s="70">
        <f t="shared" si="347"/>
        <v>55.63636363636364</v>
      </c>
    </row>
    <row r="981" spans="1:18" x14ac:dyDescent="0.25">
      <c r="A981" s="72" t="s">
        <v>4167</v>
      </c>
      <c r="D981" t="s">
        <v>4179</v>
      </c>
    </row>
    <row r="983" spans="1:18" x14ac:dyDescent="0.25">
      <c r="B983" t="s">
        <v>263</v>
      </c>
      <c r="C983" t="s">
        <v>4172</v>
      </c>
      <c r="D983" t="s">
        <v>4111</v>
      </c>
      <c r="E983" t="s">
        <v>422</v>
      </c>
      <c r="F983" t="s">
        <v>202</v>
      </c>
      <c r="G983" t="s">
        <v>334</v>
      </c>
      <c r="H983" t="s">
        <v>4037</v>
      </c>
      <c r="I983" t="s">
        <v>147</v>
      </c>
      <c r="K983" t="s">
        <v>148</v>
      </c>
      <c r="L983" t="s">
        <v>150</v>
      </c>
      <c r="M983" t="s">
        <v>215</v>
      </c>
      <c r="P983" t="s">
        <v>148</v>
      </c>
      <c r="Q983" t="s">
        <v>147</v>
      </c>
      <c r="R983" t="s">
        <v>149</v>
      </c>
    </row>
    <row r="984" spans="1:18" x14ac:dyDescent="0.25">
      <c r="A984" t="s">
        <v>4171</v>
      </c>
      <c r="B984" t="s">
        <v>316</v>
      </c>
      <c r="C984" t="s">
        <v>4173</v>
      </c>
      <c r="D984" t="s">
        <v>4174</v>
      </c>
      <c r="E984" t="s">
        <v>4123</v>
      </c>
      <c r="F984">
        <v>6</v>
      </c>
      <c r="G984">
        <v>6</v>
      </c>
      <c r="H984">
        <v>0.2858</v>
      </c>
      <c r="I984">
        <v>4.87E-2</v>
      </c>
      <c r="K984" s="78">
        <f t="shared" ref="K984:K985" si="348">(1+H984)^(1/G984)-1</f>
        <v>4.2786908468946505E-2</v>
      </c>
      <c r="L984">
        <f t="shared" ref="L984:L985" si="349">K984*100</f>
        <v>4.2786908468946505</v>
      </c>
      <c r="M984">
        <f t="shared" ref="M984:M985" si="350">H984/I984</f>
        <v>5.868583162217659</v>
      </c>
      <c r="P984" s="70">
        <f t="shared" ref="P984:P985" si="351">L984</f>
        <v>4.2786908468946505</v>
      </c>
      <c r="Q984" s="70">
        <f t="shared" ref="Q984:Q985" si="352">P984/R984</f>
        <v>0.72908412961430891</v>
      </c>
      <c r="R984" s="70">
        <f t="shared" ref="R984:R985" si="353">M984</f>
        <v>5.868583162217659</v>
      </c>
    </row>
    <row r="985" spans="1:18" x14ac:dyDescent="0.25">
      <c r="B985" t="s">
        <v>316</v>
      </c>
      <c r="C985" t="s">
        <v>4173</v>
      </c>
      <c r="D985" t="s">
        <v>4175</v>
      </c>
      <c r="E985" t="s">
        <v>4123</v>
      </c>
      <c r="F985">
        <v>6</v>
      </c>
      <c r="G985">
        <v>6</v>
      </c>
      <c r="H985">
        <v>0.36880000000000002</v>
      </c>
      <c r="I985">
        <v>5.3699999999999998E-2</v>
      </c>
      <c r="K985" s="78">
        <f t="shared" si="348"/>
        <v>5.3715413259768363E-2</v>
      </c>
      <c r="L985">
        <f t="shared" si="349"/>
        <v>5.3715413259768363</v>
      </c>
      <c r="M985">
        <f t="shared" si="350"/>
        <v>6.8677839851024212</v>
      </c>
      <c r="P985" s="70">
        <f t="shared" si="351"/>
        <v>5.3715413259768363</v>
      </c>
      <c r="Q985" s="70">
        <f t="shared" si="352"/>
        <v>0.78213603363599804</v>
      </c>
      <c r="R985" s="70">
        <f t="shared" si="353"/>
        <v>6.8677839851024212</v>
      </c>
    </row>
    <row r="986" spans="1:18" x14ac:dyDescent="0.25">
      <c r="B986" t="s">
        <v>316</v>
      </c>
      <c r="C986" t="s">
        <v>4177</v>
      </c>
      <c r="D986" t="s">
        <v>4174</v>
      </c>
      <c r="E986" t="s">
        <v>4123</v>
      </c>
      <c r="F986">
        <v>6</v>
      </c>
      <c r="G986">
        <v>6</v>
      </c>
      <c r="H986">
        <v>0.44240000000000002</v>
      </c>
      <c r="I986">
        <v>5.4100000000000002E-2</v>
      </c>
      <c r="K986" s="78">
        <f t="shared" ref="K986:K993" si="354">(1+H986)^(1/G986)-1</f>
        <v>6.2953547338883364E-2</v>
      </c>
      <c r="L986">
        <f t="shared" ref="L986:L993" si="355">K986*100</f>
        <v>6.2953547338883364</v>
      </c>
      <c r="M986">
        <f t="shared" ref="M986:M993" si="356">H986/I986</f>
        <v>8.1774491682070245</v>
      </c>
      <c r="P986" s="70">
        <f t="shared" ref="P986:P993" si="357">L986</f>
        <v>6.2953547338883364</v>
      </c>
      <c r="Q986" s="70">
        <f t="shared" ref="Q986:Q993" si="358">P986/R986</f>
        <v>0.76984333432043173</v>
      </c>
      <c r="R986" s="70">
        <f t="shared" ref="R986:R993" si="359">M986</f>
        <v>8.1774491682070245</v>
      </c>
    </row>
    <row r="987" spans="1:18" x14ac:dyDescent="0.25">
      <c r="B987" t="s">
        <v>316</v>
      </c>
      <c r="C987" t="s">
        <v>4177</v>
      </c>
      <c r="D987" t="s">
        <v>4175</v>
      </c>
      <c r="E987" t="s">
        <v>4123</v>
      </c>
      <c r="F987">
        <v>6</v>
      </c>
      <c r="G987">
        <v>6</v>
      </c>
      <c r="H987">
        <v>0.66920000000000002</v>
      </c>
      <c r="I987">
        <v>7.0599999999999996E-2</v>
      </c>
      <c r="K987" s="78">
        <f t="shared" si="354"/>
        <v>8.9142560524957615E-2</v>
      </c>
      <c r="L987">
        <f t="shared" si="355"/>
        <v>8.9142560524957624</v>
      </c>
      <c r="M987">
        <f t="shared" si="356"/>
        <v>9.4787535410764878</v>
      </c>
      <c r="P987" s="70">
        <f t="shared" si="357"/>
        <v>8.9142560524957624</v>
      </c>
      <c r="Q987" s="70">
        <f t="shared" si="358"/>
        <v>0.94044602107920017</v>
      </c>
      <c r="R987" s="70">
        <f t="shared" si="359"/>
        <v>9.4787535410764878</v>
      </c>
    </row>
    <row r="988" spans="1:18" x14ac:dyDescent="0.25">
      <c r="A988" t="s">
        <v>4176</v>
      </c>
      <c r="B988" t="s">
        <v>317</v>
      </c>
      <c r="C988" t="s">
        <v>4173</v>
      </c>
      <c r="D988" t="s">
        <v>4174</v>
      </c>
      <c r="E988" t="s">
        <v>4123</v>
      </c>
      <c r="F988">
        <v>6</v>
      </c>
      <c r="G988">
        <v>6</v>
      </c>
      <c r="H988">
        <v>0.40739999999999998</v>
      </c>
      <c r="I988">
        <v>4.5100000000000001E-2</v>
      </c>
      <c r="K988" s="78">
        <f t="shared" si="354"/>
        <v>5.8610647434669039E-2</v>
      </c>
      <c r="L988">
        <f t="shared" si="355"/>
        <v>5.8610647434669039</v>
      </c>
      <c r="M988">
        <f t="shared" si="356"/>
        <v>9.0332594235033259</v>
      </c>
      <c r="P988" s="70">
        <f t="shared" si="357"/>
        <v>5.8610647434669039</v>
      </c>
      <c r="Q988" s="70">
        <f t="shared" si="358"/>
        <v>0.64883166404113246</v>
      </c>
      <c r="R988" s="70">
        <f t="shared" si="359"/>
        <v>9.0332594235033259</v>
      </c>
    </row>
    <row r="989" spans="1:18" x14ac:dyDescent="0.25">
      <c r="B989" t="s">
        <v>317</v>
      </c>
      <c r="C989" t="s">
        <v>4173</v>
      </c>
      <c r="D989" t="s">
        <v>4175</v>
      </c>
      <c r="E989" t="s">
        <v>4123</v>
      </c>
      <c r="F989">
        <v>6</v>
      </c>
      <c r="G989">
        <v>6</v>
      </c>
      <c r="H989">
        <v>0.41660000000000003</v>
      </c>
      <c r="I989">
        <v>6.5500000000000003E-2</v>
      </c>
      <c r="K989" s="78">
        <f t="shared" si="354"/>
        <v>5.9760853102581279E-2</v>
      </c>
      <c r="L989">
        <f t="shared" si="355"/>
        <v>5.9760853102581279</v>
      </c>
      <c r="M989">
        <f t="shared" si="356"/>
        <v>6.3603053435114507</v>
      </c>
      <c r="P989" s="70">
        <f t="shared" si="357"/>
        <v>5.9760853102581279</v>
      </c>
      <c r="Q989" s="70">
        <f t="shared" si="358"/>
        <v>0.93959094532382947</v>
      </c>
      <c r="R989" s="70">
        <f t="shared" si="359"/>
        <v>6.3603053435114507</v>
      </c>
    </row>
    <row r="990" spans="1:18" x14ac:dyDescent="0.25">
      <c r="B990" t="s">
        <v>317</v>
      </c>
      <c r="C990" t="s">
        <v>4177</v>
      </c>
      <c r="D990" t="s">
        <v>4174</v>
      </c>
      <c r="E990" t="s">
        <v>4123</v>
      </c>
      <c r="F990">
        <v>6</v>
      </c>
      <c r="G990">
        <v>6</v>
      </c>
      <c r="H990">
        <v>0.42649999999999999</v>
      </c>
      <c r="I990">
        <v>5.5800000000000002E-2</v>
      </c>
      <c r="K990" s="78">
        <f t="shared" si="354"/>
        <v>6.0991641807428554E-2</v>
      </c>
      <c r="L990">
        <f t="shared" si="355"/>
        <v>6.0991641807428554</v>
      </c>
      <c r="M990">
        <f t="shared" si="356"/>
        <v>7.6433691756272397</v>
      </c>
      <c r="P990" s="70">
        <f t="shared" si="357"/>
        <v>6.0991641807428554</v>
      </c>
      <c r="Q990" s="70">
        <f t="shared" si="358"/>
        <v>0.79796802177128101</v>
      </c>
      <c r="R990" s="70">
        <f t="shared" si="359"/>
        <v>7.6433691756272397</v>
      </c>
    </row>
    <row r="991" spans="1:18" x14ac:dyDescent="0.25">
      <c r="B991" t="s">
        <v>317</v>
      </c>
      <c r="C991" t="s">
        <v>4177</v>
      </c>
      <c r="D991" t="s">
        <v>4175</v>
      </c>
      <c r="E991" t="s">
        <v>4123</v>
      </c>
      <c r="F991">
        <v>6</v>
      </c>
      <c r="G991">
        <v>6</v>
      </c>
      <c r="H991">
        <v>0.57269999999999999</v>
      </c>
      <c r="I991">
        <v>8.1299999999999997E-2</v>
      </c>
      <c r="K991" s="78">
        <f t="shared" si="354"/>
        <v>7.8386182272375926E-2</v>
      </c>
      <c r="L991">
        <f t="shared" si="355"/>
        <v>7.8386182272375926</v>
      </c>
      <c r="M991">
        <f t="shared" si="356"/>
        <v>7.0442804428044283</v>
      </c>
      <c r="P991" s="70">
        <f t="shared" si="357"/>
        <v>7.8386182272375926</v>
      </c>
      <c r="Q991" s="70">
        <f t="shared" si="358"/>
        <v>1.1127635094716539</v>
      </c>
      <c r="R991" s="70">
        <f t="shared" si="359"/>
        <v>7.0442804428044283</v>
      </c>
    </row>
    <row r="992" spans="1:18" x14ac:dyDescent="0.25">
      <c r="A992" t="s">
        <v>4171</v>
      </c>
      <c r="B992" t="s">
        <v>316</v>
      </c>
      <c r="C992" t="s">
        <v>4173</v>
      </c>
      <c r="D992" t="s">
        <v>4174</v>
      </c>
      <c r="E992" t="s">
        <v>4178</v>
      </c>
      <c r="F992">
        <v>2</v>
      </c>
      <c r="G992">
        <v>2</v>
      </c>
      <c r="H992">
        <v>6.25E-2</v>
      </c>
      <c r="I992">
        <v>5.2200000000000003E-2</v>
      </c>
      <c r="K992" s="78">
        <f t="shared" si="354"/>
        <v>3.0776406404415146E-2</v>
      </c>
      <c r="L992">
        <f t="shared" si="355"/>
        <v>3.0776406404415146</v>
      </c>
      <c r="M992">
        <f t="shared" si="356"/>
        <v>1.1973180076628351</v>
      </c>
      <c r="P992" s="70">
        <f t="shared" si="357"/>
        <v>3.0776406404415146</v>
      </c>
      <c r="Q992" s="70">
        <f t="shared" si="358"/>
        <v>2.5704454628967532</v>
      </c>
      <c r="R992" s="70">
        <f t="shared" si="359"/>
        <v>1.1973180076628351</v>
      </c>
    </row>
    <row r="993" spans="1:18" x14ac:dyDescent="0.25">
      <c r="B993" t="s">
        <v>316</v>
      </c>
      <c r="C993" t="s">
        <v>4173</v>
      </c>
      <c r="D993" t="s">
        <v>4175</v>
      </c>
      <c r="E993" t="s">
        <v>4178</v>
      </c>
      <c r="F993">
        <v>2</v>
      </c>
      <c r="G993">
        <v>2</v>
      </c>
      <c r="H993">
        <v>9.5399999999999999E-2</v>
      </c>
      <c r="I993">
        <v>5.62E-2</v>
      </c>
      <c r="K993" s="78">
        <f t="shared" si="354"/>
        <v>4.6613586764475246E-2</v>
      </c>
      <c r="L993">
        <f t="shared" si="355"/>
        <v>4.6613586764475246</v>
      </c>
      <c r="M993">
        <f t="shared" si="356"/>
        <v>1.697508896797153</v>
      </c>
      <c r="P993" s="70">
        <f t="shared" si="357"/>
        <v>4.6613586764475246</v>
      </c>
      <c r="Q993" s="70">
        <f t="shared" si="358"/>
        <v>2.7459995557269483</v>
      </c>
      <c r="R993" s="70">
        <f t="shared" si="359"/>
        <v>1.697508896797153</v>
      </c>
    </row>
    <row r="994" spans="1:18" x14ac:dyDescent="0.25">
      <c r="B994" t="s">
        <v>316</v>
      </c>
      <c r="C994" t="s">
        <v>4177</v>
      </c>
      <c r="D994" t="s">
        <v>4174</v>
      </c>
      <c r="E994" t="s">
        <v>4178</v>
      </c>
      <c r="F994">
        <v>2</v>
      </c>
      <c r="G994">
        <v>2</v>
      </c>
      <c r="H994">
        <v>0.20680000000000001</v>
      </c>
      <c r="I994">
        <v>3.9600000000000003E-2</v>
      </c>
      <c r="K994" s="78">
        <f t="shared" ref="K994:K999" si="360">(1+H994)^(1/G994)-1</f>
        <v>9.8544491588756777E-2</v>
      </c>
      <c r="L994">
        <f t="shared" ref="L994:L999" si="361">K994*100</f>
        <v>9.8544491588756777</v>
      </c>
      <c r="M994">
        <f t="shared" ref="M994:M999" si="362">H994/I994</f>
        <v>5.2222222222222223</v>
      </c>
      <c r="P994" s="70">
        <f t="shared" ref="P994:P999" si="363">L994</f>
        <v>9.8544491588756777</v>
      </c>
      <c r="Q994" s="70">
        <f t="shared" ref="Q994:Q999" si="364">P994/R994</f>
        <v>1.8870221793591724</v>
      </c>
      <c r="R994" s="70">
        <f t="shared" ref="R994:R999" si="365">M994</f>
        <v>5.2222222222222223</v>
      </c>
    </row>
    <row r="995" spans="1:18" x14ac:dyDescent="0.25">
      <c r="B995" t="s">
        <v>316</v>
      </c>
      <c r="C995" t="s">
        <v>4177</v>
      </c>
      <c r="D995" t="s">
        <v>4175</v>
      </c>
      <c r="E995" t="s">
        <v>4178</v>
      </c>
      <c r="F995">
        <v>2</v>
      </c>
      <c r="G995">
        <v>2</v>
      </c>
      <c r="H995">
        <v>0.23569999999999999</v>
      </c>
      <c r="I995">
        <v>5.3699999999999998E-2</v>
      </c>
      <c r="K995" s="78">
        <f t="shared" si="360"/>
        <v>0.11162043881893435</v>
      </c>
      <c r="L995">
        <f t="shared" si="361"/>
        <v>11.162043881893435</v>
      </c>
      <c r="M995">
        <f t="shared" si="362"/>
        <v>4.389199255121043</v>
      </c>
      <c r="P995" s="70">
        <f t="shared" si="363"/>
        <v>11.162043881893435</v>
      </c>
      <c r="Q995" s="70">
        <f t="shared" si="364"/>
        <v>2.5430706680427555</v>
      </c>
      <c r="R995" s="70">
        <f t="shared" si="365"/>
        <v>4.389199255121043</v>
      </c>
    </row>
    <row r="996" spans="1:18" x14ac:dyDescent="0.25">
      <c r="A996" t="s">
        <v>4176</v>
      </c>
      <c r="B996" t="s">
        <v>317</v>
      </c>
      <c r="C996" t="s">
        <v>4173</v>
      </c>
      <c r="D996" t="s">
        <v>4174</v>
      </c>
      <c r="E996" t="s">
        <v>4178</v>
      </c>
      <c r="F996">
        <v>2</v>
      </c>
      <c r="G996">
        <v>2</v>
      </c>
      <c r="H996">
        <v>0.29549999999999998</v>
      </c>
      <c r="I996">
        <v>4.3299999999999998E-2</v>
      </c>
      <c r="K996" s="78">
        <f t="shared" si="360"/>
        <v>0.13820033386043251</v>
      </c>
      <c r="L996">
        <f t="shared" si="361"/>
        <v>13.820033386043251</v>
      </c>
      <c r="M996">
        <f t="shared" si="362"/>
        <v>6.8244803695150118</v>
      </c>
      <c r="P996" s="70">
        <f t="shared" si="363"/>
        <v>13.820033386043251</v>
      </c>
      <c r="Q996" s="70">
        <f t="shared" si="364"/>
        <v>2.0250674978533767</v>
      </c>
      <c r="R996" s="70">
        <f t="shared" si="365"/>
        <v>6.8244803695150118</v>
      </c>
    </row>
    <row r="997" spans="1:18" x14ac:dyDescent="0.25">
      <c r="B997" t="s">
        <v>317</v>
      </c>
      <c r="C997" t="s">
        <v>4173</v>
      </c>
      <c r="D997" t="s">
        <v>4175</v>
      </c>
      <c r="E997" t="s">
        <v>4178</v>
      </c>
      <c r="F997">
        <v>2</v>
      </c>
      <c r="G997">
        <v>2</v>
      </c>
      <c r="H997">
        <v>0.28549999999999998</v>
      </c>
      <c r="I997">
        <v>6.3200000000000006E-2</v>
      </c>
      <c r="K997" s="78">
        <f t="shared" si="360"/>
        <v>0.13379892397197124</v>
      </c>
      <c r="L997">
        <f t="shared" si="361"/>
        <v>13.379892397197125</v>
      </c>
      <c r="M997">
        <f t="shared" si="362"/>
        <v>4.5174050632911387</v>
      </c>
      <c r="P997" s="70">
        <f t="shared" si="363"/>
        <v>13.379892397197125</v>
      </c>
      <c r="Q997" s="70">
        <f t="shared" si="364"/>
        <v>2.9618535884513428</v>
      </c>
      <c r="R997" s="70">
        <f t="shared" si="365"/>
        <v>4.5174050632911387</v>
      </c>
    </row>
    <row r="998" spans="1:18" x14ac:dyDescent="0.25">
      <c r="B998" t="s">
        <v>317</v>
      </c>
      <c r="C998" t="s">
        <v>4177</v>
      </c>
      <c r="D998" t="s">
        <v>4174</v>
      </c>
      <c r="E998" t="s">
        <v>4178</v>
      </c>
      <c r="F998">
        <v>2</v>
      </c>
      <c r="G998">
        <v>2</v>
      </c>
      <c r="H998">
        <v>0.18770000000000001</v>
      </c>
      <c r="I998">
        <v>3.61E-2</v>
      </c>
      <c r="K998" s="78">
        <f t="shared" si="360"/>
        <v>8.9816498315198112E-2</v>
      </c>
      <c r="L998">
        <f t="shared" si="361"/>
        <v>8.9816498315198103</v>
      </c>
      <c r="M998">
        <f t="shared" si="362"/>
        <v>5.1994459833795013</v>
      </c>
      <c r="P998" s="70">
        <f t="shared" si="363"/>
        <v>8.9816498315198103</v>
      </c>
      <c r="Q998" s="70">
        <f t="shared" si="364"/>
        <v>1.7274243948740819</v>
      </c>
      <c r="R998" s="70">
        <f t="shared" si="365"/>
        <v>5.1994459833795013</v>
      </c>
    </row>
    <row r="999" spans="1:18" x14ac:dyDescent="0.25">
      <c r="B999" t="s">
        <v>317</v>
      </c>
      <c r="C999" t="s">
        <v>4177</v>
      </c>
      <c r="D999" t="s">
        <v>4175</v>
      </c>
      <c r="E999" t="s">
        <v>4178</v>
      </c>
      <c r="F999">
        <v>2</v>
      </c>
      <c r="G999">
        <v>2</v>
      </c>
      <c r="H999">
        <v>0.3085</v>
      </c>
      <c r="I999">
        <v>5.4199999999999998E-2</v>
      </c>
      <c r="K999" s="78">
        <f t="shared" si="360"/>
        <v>0.14389684849640183</v>
      </c>
      <c r="L999">
        <f t="shared" si="361"/>
        <v>14.389684849640183</v>
      </c>
      <c r="M999">
        <f t="shared" si="362"/>
        <v>5.6918819188191883</v>
      </c>
      <c r="P999" s="70">
        <f t="shared" si="363"/>
        <v>14.389684849640183</v>
      </c>
      <c r="Q999" s="70">
        <f t="shared" si="364"/>
        <v>2.5281067061604472</v>
      </c>
      <c r="R999" s="70">
        <f t="shared" si="365"/>
        <v>5.6918819188191883</v>
      </c>
    </row>
    <row r="1002" spans="1:18" x14ac:dyDescent="0.25">
      <c r="A1002" s="72" t="s">
        <v>4180</v>
      </c>
      <c r="C1002" t="s">
        <v>4185</v>
      </c>
      <c r="E1002" t="s">
        <v>4186</v>
      </c>
    </row>
    <row r="1005" spans="1:18" x14ac:dyDescent="0.25">
      <c r="B1005" t="s">
        <v>290</v>
      </c>
      <c r="C1005" t="s">
        <v>4111</v>
      </c>
      <c r="D1005" t="s">
        <v>422</v>
      </c>
      <c r="E1005" t="s">
        <v>202</v>
      </c>
      <c r="F1005" t="s">
        <v>334</v>
      </c>
      <c r="G1005" t="s">
        <v>4037</v>
      </c>
      <c r="H1005" t="s">
        <v>4101</v>
      </c>
      <c r="J1005" t="s">
        <v>148</v>
      </c>
      <c r="K1005" t="s">
        <v>150</v>
      </c>
      <c r="O1005" t="s">
        <v>148</v>
      </c>
      <c r="P1005" t="s">
        <v>147</v>
      </c>
      <c r="Q1005" t="s">
        <v>149</v>
      </c>
    </row>
    <row r="1006" spans="1:18" x14ac:dyDescent="0.25">
      <c r="B1006">
        <v>1983</v>
      </c>
      <c r="C1006">
        <v>1</v>
      </c>
      <c r="D1006" t="s">
        <v>170</v>
      </c>
      <c r="E1006">
        <v>5</v>
      </c>
      <c r="F1006">
        <v>5</v>
      </c>
      <c r="G1006">
        <v>0.161</v>
      </c>
      <c r="H1006">
        <v>3.41</v>
      </c>
      <c r="J1006" s="78">
        <f t="shared" ref="J1006:J1029" si="366">(1+G1006)^(1/F1006)-1</f>
        <v>3.0306510047632962E-2</v>
      </c>
      <c r="K1006">
        <f t="shared" ref="K1006:K1029" si="367">J1006*100</f>
        <v>3.0306510047632962</v>
      </c>
      <c r="O1006" s="70">
        <f t="shared" ref="O1006:O1029" si="368">K1006</f>
        <v>3.0306510047632962</v>
      </c>
      <c r="P1006" s="70">
        <f t="shared" ref="P1006:P1029" si="369">O1006/Q1006</f>
        <v>0.88875396034114251</v>
      </c>
      <c r="Q1006" s="70">
        <f>H1006</f>
        <v>3.41</v>
      </c>
    </row>
    <row r="1007" spans="1:18" x14ac:dyDescent="0.25">
      <c r="B1007">
        <v>1983</v>
      </c>
      <c r="C1007">
        <v>1</v>
      </c>
      <c r="D1007" t="s">
        <v>167</v>
      </c>
      <c r="E1007">
        <v>7</v>
      </c>
      <c r="F1007">
        <v>12</v>
      </c>
      <c r="G1007">
        <v>0.47599999999999998</v>
      </c>
      <c r="H1007">
        <v>9.76</v>
      </c>
      <c r="J1007" s="78">
        <f t="shared" si="366"/>
        <v>3.2976709945694349E-2</v>
      </c>
      <c r="K1007">
        <f t="shared" si="367"/>
        <v>3.2976709945694349</v>
      </c>
      <c r="O1007" s="70">
        <f t="shared" si="368"/>
        <v>3.2976709945694349</v>
      </c>
      <c r="P1007" s="70">
        <f t="shared" si="369"/>
        <v>0.33787612649276999</v>
      </c>
      <c r="Q1007" s="70">
        <f t="shared" ref="Q1007:Q1029" si="370">H1007</f>
        <v>9.76</v>
      </c>
    </row>
    <row r="1008" spans="1:18" x14ac:dyDescent="0.25">
      <c r="B1008">
        <v>1983</v>
      </c>
      <c r="C1008">
        <v>1</v>
      </c>
      <c r="D1008" t="s">
        <v>282</v>
      </c>
      <c r="E1008">
        <v>4</v>
      </c>
      <c r="F1008">
        <v>16</v>
      </c>
      <c r="G1008">
        <v>0.88100000000000001</v>
      </c>
      <c r="H1008">
        <v>15.59</v>
      </c>
      <c r="J1008" s="78">
        <f t="shared" si="366"/>
        <v>4.0277726167322836E-2</v>
      </c>
      <c r="K1008">
        <f t="shared" si="367"/>
        <v>4.0277726167322836</v>
      </c>
      <c r="O1008" s="70">
        <f t="shared" si="368"/>
        <v>4.0277726167322836</v>
      </c>
      <c r="P1008" s="70">
        <f t="shared" si="369"/>
        <v>0.25835616528109578</v>
      </c>
      <c r="Q1008" s="70">
        <f t="shared" si="370"/>
        <v>15.59</v>
      </c>
    </row>
    <row r="1009" spans="2:17" x14ac:dyDescent="0.25">
      <c r="B1009">
        <v>1999</v>
      </c>
      <c r="C1009">
        <v>1</v>
      </c>
      <c r="D1009" t="s">
        <v>170</v>
      </c>
      <c r="E1009">
        <v>5</v>
      </c>
      <c r="F1009">
        <v>5</v>
      </c>
      <c r="G1009">
        <v>0.13400000000000001</v>
      </c>
      <c r="H1009">
        <v>2.2599999999999998</v>
      </c>
      <c r="J1009" s="78">
        <f t="shared" si="366"/>
        <v>2.546917652858971E-2</v>
      </c>
      <c r="K1009">
        <f t="shared" si="367"/>
        <v>2.546917652858971</v>
      </c>
      <c r="O1009" s="70">
        <f t="shared" si="368"/>
        <v>2.546917652858971</v>
      </c>
      <c r="P1009" s="70">
        <f t="shared" si="369"/>
        <v>1.126954713654412</v>
      </c>
      <c r="Q1009" s="70">
        <f t="shared" si="370"/>
        <v>2.2599999999999998</v>
      </c>
    </row>
    <row r="1010" spans="2:17" x14ac:dyDescent="0.25">
      <c r="B1010">
        <v>1999</v>
      </c>
      <c r="C1010">
        <v>1</v>
      </c>
      <c r="D1010" t="s">
        <v>167</v>
      </c>
      <c r="E1010">
        <v>7</v>
      </c>
      <c r="F1010">
        <v>12</v>
      </c>
      <c r="G1010">
        <v>0.44400000000000001</v>
      </c>
      <c r="H1010">
        <v>8.1</v>
      </c>
      <c r="J1010" s="78">
        <f t="shared" si="366"/>
        <v>3.1091641075411847E-2</v>
      </c>
      <c r="K1010">
        <f t="shared" si="367"/>
        <v>3.1091641075411847</v>
      </c>
      <c r="O1010" s="70">
        <f t="shared" si="368"/>
        <v>3.1091641075411847</v>
      </c>
      <c r="P1010" s="70">
        <f t="shared" si="369"/>
        <v>0.38384742068409688</v>
      </c>
      <c r="Q1010" s="70">
        <f t="shared" si="370"/>
        <v>8.1</v>
      </c>
    </row>
    <row r="1011" spans="2:17" x14ac:dyDescent="0.25">
      <c r="B1011">
        <v>1999</v>
      </c>
      <c r="C1011">
        <v>1</v>
      </c>
      <c r="D1011" t="s">
        <v>282</v>
      </c>
      <c r="E1011">
        <v>4</v>
      </c>
      <c r="F1011">
        <v>16</v>
      </c>
      <c r="G1011">
        <v>1.0129999999999999</v>
      </c>
      <c r="H1011">
        <v>17.3</v>
      </c>
      <c r="J1011" s="78">
        <f t="shared" si="366"/>
        <v>4.4696731457214867E-2</v>
      </c>
      <c r="K1011">
        <f t="shared" si="367"/>
        <v>4.4696731457214867</v>
      </c>
      <c r="O1011" s="70">
        <f t="shared" si="368"/>
        <v>4.4696731457214867</v>
      </c>
      <c r="P1011" s="70">
        <f t="shared" si="369"/>
        <v>0.25836260957927665</v>
      </c>
      <c r="Q1011" s="70">
        <f t="shared" si="370"/>
        <v>17.3</v>
      </c>
    </row>
    <row r="1012" spans="2:17" x14ac:dyDescent="0.25">
      <c r="B1012">
        <v>1983</v>
      </c>
      <c r="C1012">
        <v>2</v>
      </c>
      <c r="D1012" t="s">
        <v>170</v>
      </c>
      <c r="E1012">
        <v>5</v>
      </c>
      <c r="F1012">
        <v>5</v>
      </c>
      <c r="G1012">
        <v>0.152</v>
      </c>
      <c r="H1012">
        <v>3.46</v>
      </c>
      <c r="J1012" s="78">
        <f t="shared" si="366"/>
        <v>2.8704159351008229E-2</v>
      </c>
      <c r="K1012">
        <f t="shared" si="367"/>
        <v>2.8704159351008229</v>
      </c>
      <c r="O1012" s="70">
        <f t="shared" si="368"/>
        <v>2.8704159351008229</v>
      </c>
      <c r="P1012" s="70">
        <f t="shared" si="369"/>
        <v>0.82959998124301237</v>
      </c>
      <c r="Q1012" s="70">
        <f t="shared" si="370"/>
        <v>3.46</v>
      </c>
    </row>
    <row r="1013" spans="2:17" x14ac:dyDescent="0.25">
      <c r="B1013">
        <v>1983</v>
      </c>
      <c r="C1013">
        <v>2</v>
      </c>
      <c r="D1013" t="s">
        <v>167</v>
      </c>
      <c r="E1013">
        <v>7</v>
      </c>
      <c r="F1013">
        <v>12</v>
      </c>
      <c r="G1013">
        <v>0.438</v>
      </c>
      <c r="H1013">
        <v>9.27</v>
      </c>
      <c r="J1013" s="78">
        <f t="shared" si="366"/>
        <v>3.0733933141275038E-2</v>
      </c>
      <c r="K1013">
        <f t="shared" si="367"/>
        <v>3.0733933141275038</v>
      </c>
      <c r="O1013" s="70">
        <f t="shared" si="368"/>
        <v>3.0733933141275038</v>
      </c>
      <c r="P1013" s="70">
        <f t="shared" si="369"/>
        <v>0.3315418893341428</v>
      </c>
      <c r="Q1013" s="70">
        <f t="shared" si="370"/>
        <v>9.27</v>
      </c>
    </row>
    <row r="1014" spans="2:17" x14ac:dyDescent="0.25">
      <c r="B1014">
        <v>1983</v>
      </c>
      <c r="C1014">
        <v>2</v>
      </c>
      <c r="D1014" t="s">
        <v>282</v>
      </c>
      <c r="E1014">
        <v>4</v>
      </c>
      <c r="F1014">
        <v>16</v>
      </c>
      <c r="G1014">
        <v>0.84</v>
      </c>
      <c r="H1014">
        <v>16.420000000000002</v>
      </c>
      <c r="J1014" s="78">
        <f t="shared" si="366"/>
        <v>3.8845861352062361E-2</v>
      </c>
      <c r="K1014">
        <f t="shared" si="367"/>
        <v>3.8845861352062361</v>
      </c>
      <c r="O1014" s="70">
        <f t="shared" si="368"/>
        <v>3.8845861352062361</v>
      </c>
      <c r="P1014" s="70">
        <f t="shared" si="369"/>
        <v>0.23657650031706673</v>
      </c>
      <c r="Q1014" s="70">
        <f t="shared" si="370"/>
        <v>16.420000000000002</v>
      </c>
    </row>
    <row r="1015" spans="2:17" x14ac:dyDescent="0.25">
      <c r="B1015">
        <v>1999</v>
      </c>
      <c r="C1015">
        <v>2</v>
      </c>
      <c r="D1015" t="s">
        <v>170</v>
      </c>
      <c r="E1015">
        <v>5</v>
      </c>
      <c r="F1015">
        <v>5</v>
      </c>
      <c r="G1015">
        <v>0.17799999999999999</v>
      </c>
      <c r="H1015">
        <v>3.22</v>
      </c>
      <c r="J1015" s="78">
        <f t="shared" si="366"/>
        <v>3.3306254385131684E-2</v>
      </c>
      <c r="K1015">
        <f t="shared" si="367"/>
        <v>3.3306254385131684</v>
      </c>
      <c r="O1015" s="70">
        <f t="shared" si="368"/>
        <v>3.3306254385131684</v>
      </c>
      <c r="P1015" s="70">
        <f t="shared" si="369"/>
        <v>1.0343557262463254</v>
      </c>
      <c r="Q1015" s="70">
        <f t="shared" si="370"/>
        <v>3.22</v>
      </c>
    </row>
    <row r="1016" spans="2:17" x14ac:dyDescent="0.25">
      <c r="B1016">
        <v>1999</v>
      </c>
      <c r="C1016">
        <v>2</v>
      </c>
      <c r="D1016" t="s">
        <v>167</v>
      </c>
      <c r="E1016">
        <v>7</v>
      </c>
      <c r="F1016">
        <v>12</v>
      </c>
      <c r="G1016">
        <v>0.45600000000000002</v>
      </c>
      <c r="H1016">
        <v>8.93</v>
      </c>
      <c r="J1016" s="78">
        <f t="shared" si="366"/>
        <v>3.1802988082814343E-2</v>
      </c>
      <c r="K1016">
        <f t="shared" si="367"/>
        <v>3.1802988082814343</v>
      </c>
      <c r="O1016" s="70">
        <f t="shared" si="368"/>
        <v>3.1802988082814343</v>
      </c>
      <c r="P1016" s="70">
        <f t="shared" si="369"/>
        <v>0.35613648468997028</v>
      </c>
      <c r="Q1016" s="70">
        <f t="shared" si="370"/>
        <v>8.93</v>
      </c>
    </row>
    <row r="1017" spans="2:17" x14ac:dyDescent="0.25">
      <c r="B1017">
        <v>1999</v>
      </c>
      <c r="C1017">
        <v>2</v>
      </c>
      <c r="D1017" t="s">
        <v>282</v>
      </c>
      <c r="E1017">
        <v>4</v>
      </c>
      <c r="F1017">
        <v>16</v>
      </c>
      <c r="G1017">
        <v>0.89600000000000002</v>
      </c>
      <c r="H1017">
        <v>16.649999999999999</v>
      </c>
      <c r="J1017" s="78">
        <f t="shared" si="366"/>
        <v>4.0794277721678318E-2</v>
      </c>
      <c r="K1017">
        <f t="shared" si="367"/>
        <v>4.0794277721678318</v>
      </c>
      <c r="O1017" s="70">
        <f t="shared" si="368"/>
        <v>4.0794277721678318</v>
      </c>
      <c r="P1017" s="70">
        <f t="shared" si="369"/>
        <v>0.24501067700707702</v>
      </c>
      <c r="Q1017" s="70">
        <f t="shared" si="370"/>
        <v>16.649999999999999</v>
      </c>
    </row>
    <row r="1018" spans="2:17" x14ac:dyDescent="0.25">
      <c r="B1018">
        <v>1983</v>
      </c>
      <c r="C1018">
        <v>3</v>
      </c>
      <c r="D1018" t="s">
        <v>170</v>
      </c>
      <c r="E1018">
        <v>5</v>
      </c>
      <c r="F1018">
        <v>5</v>
      </c>
      <c r="G1018">
        <v>0.17799999999999999</v>
      </c>
      <c r="H1018">
        <v>3.58</v>
      </c>
      <c r="J1018" s="78">
        <f t="shared" si="366"/>
        <v>3.3306254385131684E-2</v>
      </c>
      <c r="K1018">
        <f t="shared" si="367"/>
        <v>3.3306254385131684</v>
      </c>
      <c r="O1018" s="70">
        <f t="shared" si="368"/>
        <v>3.3306254385131684</v>
      </c>
      <c r="P1018" s="70">
        <f t="shared" si="369"/>
        <v>0.93034230126066153</v>
      </c>
      <c r="Q1018" s="70">
        <f t="shared" si="370"/>
        <v>3.58</v>
      </c>
    </row>
    <row r="1019" spans="2:17" x14ac:dyDescent="0.25">
      <c r="B1019">
        <v>1983</v>
      </c>
      <c r="C1019">
        <v>3</v>
      </c>
      <c r="D1019" t="s">
        <v>167</v>
      </c>
      <c r="E1019">
        <v>7</v>
      </c>
      <c r="F1019">
        <v>12</v>
      </c>
      <c r="G1019">
        <v>0.439</v>
      </c>
      <c r="H1019">
        <v>6.3</v>
      </c>
      <c r="J1019" s="78">
        <f t="shared" si="366"/>
        <v>3.0793646026850752E-2</v>
      </c>
      <c r="K1019">
        <f t="shared" si="367"/>
        <v>3.0793646026850752</v>
      </c>
      <c r="O1019" s="70">
        <f t="shared" si="368"/>
        <v>3.0793646026850752</v>
      </c>
      <c r="P1019" s="70">
        <f t="shared" si="369"/>
        <v>0.48878803217223415</v>
      </c>
      <c r="Q1019" s="70">
        <f t="shared" si="370"/>
        <v>6.3</v>
      </c>
    </row>
    <row r="1020" spans="2:17" x14ac:dyDescent="0.25">
      <c r="B1020">
        <v>1983</v>
      </c>
      <c r="C1020">
        <v>3</v>
      </c>
      <c r="D1020" t="s">
        <v>282</v>
      </c>
      <c r="E1020">
        <v>4</v>
      </c>
      <c r="F1020">
        <v>16</v>
      </c>
      <c r="G1020">
        <v>0.81699999999999995</v>
      </c>
      <c r="H1020">
        <v>12.02</v>
      </c>
      <c r="J1020" s="78">
        <f t="shared" si="366"/>
        <v>3.8029468817579959E-2</v>
      </c>
      <c r="K1020">
        <f t="shared" si="367"/>
        <v>3.8029468817579959</v>
      </c>
      <c r="O1020" s="70">
        <f t="shared" si="368"/>
        <v>3.8029468817579959</v>
      </c>
      <c r="P1020" s="70">
        <f t="shared" si="369"/>
        <v>0.31638493192662198</v>
      </c>
      <c r="Q1020" s="70">
        <f t="shared" si="370"/>
        <v>12.02</v>
      </c>
    </row>
    <row r="1021" spans="2:17" x14ac:dyDescent="0.25">
      <c r="B1021">
        <v>1999</v>
      </c>
      <c r="C1021">
        <v>3</v>
      </c>
      <c r="D1021" t="s">
        <v>170</v>
      </c>
      <c r="E1021">
        <v>5</v>
      </c>
      <c r="F1021">
        <v>5</v>
      </c>
      <c r="G1021">
        <v>0.2</v>
      </c>
      <c r="H1021">
        <v>3.37</v>
      </c>
      <c r="J1021" s="78">
        <f t="shared" si="366"/>
        <v>3.7137289336648172E-2</v>
      </c>
      <c r="K1021">
        <f t="shared" si="367"/>
        <v>3.7137289336648172</v>
      </c>
      <c r="O1021" s="70">
        <f t="shared" si="368"/>
        <v>3.7137289336648172</v>
      </c>
      <c r="P1021" s="70">
        <f t="shared" si="369"/>
        <v>1.101996716221014</v>
      </c>
      <c r="Q1021" s="70">
        <f t="shared" si="370"/>
        <v>3.37</v>
      </c>
    </row>
    <row r="1022" spans="2:17" x14ac:dyDescent="0.25">
      <c r="B1022">
        <v>1999</v>
      </c>
      <c r="C1022">
        <v>3</v>
      </c>
      <c r="D1022" t="s">
        <v>167</v>
      </c>
      <c r="E1022">
        <v>7</v>
      </c>
      <c r="F1022">
        <v>12</v>
      </c>
      <c r="G1022">
        <v>0.53300000000000003</v>
      </c>
      <c r="H1022">
        <v>8.85</v>
      </c>
      <c r="J1022" s="78">
        <f t="shared" si="366"/>
        <v>3.6243564068232814E-2</v>
      </c>
      <c r="K1022">
        <f t="shared" si="367"/>
        <v>3.6243564068232814</v>
      </c>
      <c r="O1022" s="70">
        <f t="shared" si="368"/>
        <v>3.6243564068232814</v>
      </c>
      <c r="P1022" s="70">
        <f t="shared" si="369"/>
        <v>0.40953179738116174</v>
      </c>
      <c r="Q1022" s="70">
        <f t="shared" si="370"/>
        <v>8.85</v>
      </c>
    </row>
    <row r="1023" spans="2:17" x14ac:dyDescent="0.25">
      <c r="B1023">
        <v>1999</v>
      </c>
      <c r="C1023">
        <v>3</v>
      </c>
      <c r="D1023" t="s">
        <v>282</v>
      </c>
      <c r="E1023">
        <v>4</v>
      </c>
      <c r="F1023">
        <v>16</v>
      </c>
      <c r="G1023">
        <v>0.94699999999999995</v>
      </c>
      <c r="H1023">
        <v>12.3</v>
      </c>
      <c r="J1023" s="78">
        <f t="shared" si="366"/>
        <v>4.2522344359378073E-2</v>
      </c>
      <c r="K1023">
        <f t="shared" si="367"/>
        <v>4.2522344359378073</v>
      </c>
      <c r="O1023" s="70">
        <f t="shared" si="368"/>
        <v>4.2522344359378073</v>
      </c>
      <c r="P1023" s="70">
        <f t="shared" si="369"/>
        <v>0.34571011674291113</v>
      </c>
      <c r="Q1023" s="70">
        <f t="shared" si="370"/>
        <v>12.3</v>
      </c>
    </row>
    <row r="1024" spans="2:17" x14ac:dyDescent="0.25">
      <c r="B1024">
        <v>1983</v>
      </c>
      <c r="C1024">
        <v>4</v>
      </c>
      <c r="D1024" t="s">
        <v>170</v>
      </c>
      <c r="E1024">
        <v>5</v>
      </c>
      <c r="F1024">
        <v>5</v>
      </c>
      <c r="G1024">
        <v>0.22700000000000001</v>
      </c>
      <c r="H1024">
        <v>4.88</v>
      </c>
      <c r="J1024" s="78">
        <f t="shared" si="366"/>
        <v>4.1762961352167949E-2</v>
      </c>
      <c r="K1024">
        <f t="shared" si="367"/>
        <v>4.1762961352167949</v>
      </c>
      <c r="O1024" s="70">
        <f t="shared" si="368"/>
        <v>4.1762961352167949</v>
      </c>
      <c r="P1024" s="70">
        <f t="shared" si="369"/>
        <v>0.85579838836409738</v>
      </c>
      <c r="Q1024" s="70">
        <f t="shared" si="370"/>
        <v>4.88</v>
      </c>
    </row>
    <row r="1025" spans="2:17" x14ac:dyDescent="0.25">
      <c r="B1025">
        <v>1983</v>
      </c>
      <c r="C1025">
        <v>4</v>
      </c>
      <c r="D1025" t="s">
        <v>167</v>
      </c>
      <c r="E1025">
        <v>7</v>
      </c>
      <c r="F1025">
        <v>12</v>
      </c>
      <c r="G1025">
        <v>0.56699999999999995</v>
      </c>
      <c r="H1025">
        <v>12.01</v>
      </c>
      <c r="J1025" s="78">
        <f t="shared" si="366"/>
        <v>3.8139581151867885E-2</v>
      </c>
      <c r="K1025">
        <f t="shared" si="367"/>
        <v>3.8139581151867885</v>
      </c>
      <c r="O1025" s="70">
        <f t="shared" si="368"/>
        <v>3.8139581151867885</v>
      </c>
      <c r="P1025" s="70">
        <f t="shared" si="369"/>
        <v>0.31756520526118137</v>
      </c>
      <c r="Q1025" s="70">
        <f t="shared" si="370"/>
        <v>12.01</v>
      </c>
    </row>
    <row r="1026" spans="2:17" x14ac:dyDescent="0.25">
      <c r="B1026">
        <v>1983</v>
      </c>
      <c r="C1026">
        <v>4</v>
      </c>
      <c r="D1026" t="s">
        <v>282</v>
      </c>
      <c r="E1026">
        <v>4</v>
      </c>
      <c r="F1026">
        <v>16</v>
      </c>
      <c r="G1026">
        <v>0.79700000000000004</v>
      </c>
      <c r="H1026">
        <v>9.39</v>
      </c>
      <c r="J1026" s="78">
        <f t="shared" si="366"/>
        <v>3.7311648458888236E-2</v>
      </c>
      <c r="K1026">
        <f t="shared" si="367"/>
        <v>3.7311648458888236</v>
      </c>
      <c r="O1026" s="70">
        <f t="shared" si="368"/>
        <v>3.7311648458888236</v>
      </c>
      <c r="P1026" s="70">
        <f t="shared" si="369"/>
        <v>0.3973551486569567</v>
      </c>
      <c r="Q1026" s="70">
        <f t="shared" si="370"/>
        <v>9.39</v>
      </c>
    </row>
    <row r="1027" spans="2:17" x14ac:dyDescent="0.25">
      <c r="B1027">
        <v>1999</v>
      </c>
      <c r="C1027">
        <v>4</v>
      </c>
      <c r="D1027" t="s">
        <v>170</v>
      </c>
      <c r="E1027">
        <v>5</v>
      </c>
      <c r="F1027">
        <v>5</v>
      </c>
      <c r="G1027">
        <v>0.221</v>
      </c>
      <c r="H1027">
        <v>3.36</v>
      </c>
      <c r="J1027" s="78">
        <f t="shared" si="366"/>
        <v>4.0742123563830779E-2</v>
      </c>
      <c r="K1027">
        <f t="shared" si="367"/>
        <v>4.0742123563830779</v>
      </c>
      <c r="O1027" s="70">
        <f t="shared" si="368"/>
        <v>4.0742123563830779</v>
      </c>
      <c r="P1027" s="70">
        <f t="shared" si="369"/>
        <v>1.2125632013044876</v>
      </c>
      <c r="Q1027" s="70">
        <f t="shared" si="370"/>
        <v>3.36</v>
      </c>
    </row>
    <row r="1028" spans="2:17" x14ac:dyDescent="0.25">
      <c r="B1028">
        <v>1999</v>
      </c>
      <c r="C1028">
        <v>4</v>
      </c>
      <c r="D1028" t="s">
        <v>167</v>
      </c>
      <c r="E1028">
        <v>7</v>
      </c>
      <c r="F1028">
        <v>12</v>
      </c>
      <c r="G1028">
        <v>0.57399999999999995</v>
      </c>
      <c r="H1028">
        <v>9.61</v>
      </c>
      <c r="J1028" s="78">
        <f t="shared" si="366"/>
        <v>3.8525251260267623E-2</v>
      </c>
      <c r="K1028">
        <f t="shared" si="367"/>
        <v>3.8525251260267623</v>
      </c>
      <c r="O1028" s="70">
        <f t="shared" si="368"/>
        <v>3.8525251260267623</v>
      </c>
      <c r="P1028" s="70">
        <f t="shared" si="369"/>
        <v>0.40088710988832077</v>
      </c>
      <c r="Q1028" s="70">
        <f t="shared" si="370"/>
        <v>9.61</v>
      </c>
    </row>
    <row r="1029" spans="2:17" x14ac:dyDescent="0.25">
      <c r="B1029">
        <v>1999</v>
      </c>
      <c r="C1029">
        <v>4</v>
      </c>
      <c r="D1029" t="s">
        <v>282</v>
      </c>
      <c r="E1029">
        <v>4</v>
      </c>
      <c r="F1029">
        <v>16</v>
      </c>
      <c r="G1029">
        <v>1.0369999999999999</v>
      </c>
      <c r="H1029">
        <v>16.190000000000001</v>
      </c>
      <c r="J1029" s="78">
        <f t="shared" si="366"/>
        <v>4.5470876634828628E-2</v>
      </c>
      <c r="K1029">
        <f t="shared" si="367"/>
        <v>4.5470876634828628</v>
      </c>
      <c r="O1029" s="70">
        <f t="shared" si="368"/>
        <v>4.5470876634828628</v>
      </c>
      <c r="P1029" s="70">
        <f t="shared" si="369"/>
        <v>0.28085779267960853</v>
      </c>
      <c r="Q1029" s="70">
        <f t="shared" si="370"/>
        <v>16.190000000000001</v>
      </c>
    </row>
    <row r="1032" spans="2:17" x14ac:dyDescent="0.25">
      <c r="C1032" t="s">
        <v>4187</v>
      </c>
      <c r="D1032" t="s">
        <v>4188</v>
      </c>
      <c r="E1032" t="s">
        <v>4190</v>
      </c>
      <c r="F1032" t="s">
        <v>4189</v>
      </c>
      <c r="G1032" t="s">
        <v>4191</v>
      </c>
      <c r="I1032" t="s">
        <v>4192</v>
      </c>
      <c r="J1032" t="s">
        <v>4188</v>
      </c>
      <c r="K1032" t="s">
        <v>4190</v>
      </c>
      <c r="L1032" t="s">
        <v>4189</v>
      </c>
      <c r="M1032" t="s">
        <v>4191</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244</v>
      </c>
      <c r="K1037" s="70">
        <f>SUMPRODUCT(I1033:I1036,K1033:K1036)</f>
        <v>37.152500000000003</v>
      </c>
      <c r="M1037" s="70">
        <f>SUMPRODUCT(I1033:I1036,M1033:M1036)</f>
        <v>37.773000000000003</v>
      </c>
    </row>
    <row r="1038" spans="2:17" x14ac:dyDescent="0.25">
      <c r="D1038" t="s">
        <v>244</v>
      </c>
      <c r="E1038" s="70">
        <f>SUMPRODUCT(C1033:C1037,E1033:E1037)</f>
        <v>25.259999999999998</v>
      </c>
      <c r="G1038" s="70">
        <f>SUMPRODUCT(C1033:C1037,G1033:G1037)</f>
        <v>24.265000000000001</v>
      </c>
    </row>
    <row r="1040" spans="2:17" x14ac:dyDescent="0.25">
      <c r="C1040" t="s">
        <v>4193</v>
      </c>
    </row>
    <row r="1043" spans="1:18" x14ac:dyDescent="0.25">
      <c r="A1043" s="72" t="s">
        <v>4209</v>
      </c>
    </row>
    <row r="1046" spans="1:18" x14ac:dyDescent="0.25">
      <c r="A1046" t="s">
        <v>196</v>
      </c>
      <c r="B1046" t="s">
        <v>4111</v>
      </c>
      <c r="C1046" t="s">
        <v>422</v>
      </c>
      <c r="D1046" t="s">
        <v>4215</v>
      </c>
      <c r="E1046" t="s">
        <v>4219</v>
      </c>
      <c r="F1046" t="s">
        <v>202</v>
      </c>
      <c r="G1046" t="s">
        <v>4037</v>
      </c>
      <c r="H1046" t="s">
        <v>147</v>
      </c>
      <c r="J1046" t="s">
        <v>4218</v>
      </c>
      <c r="K1046" t="s">
        <v>4220</v>
      </c>
      <c r="L1046" t="s">
        <v>150</v>
      </c>
      <c r="M1046" t="s">
        <v>215</v>
      </c>
      <c r="P1046" t="s">
        <v>148</v>
      </c>
      <c r="Q1046" t="s">
        <v>147</v>
      </c>
      <c r="R1046" t="s">
        <v>149</v>
      </c>
    </row>
    <row r="1047" spans="1:18" x14ac:dyDescent="0.25">
      <c r="B1047">
        <v>1</v>
      </c>
      <c r="C1047" t="s">
        <v>4114</v>
      </c>
      <c r="D1047" t="s">
        <v>172</v>
      </c>
      <c r="E1047">
        <v>0</v>
      </c>
      <c r="F1047">
        <v>0</v>
      </c>
      <c r="G1047">
        <v>0.193</v>
      </c>
      <c r="H1047">
        <v>1.2999999999999999E-2</v>
      </c>
      <c r="J1047" s="78" t="s">
        <v>85</v>
      </c>
      <c r="L1047" t="s">
        <v>85</v>
      </c>
      <c r="M1047" t="s">
        <v>85</v>
      </c>
      <c r="P1047" t="s">
        <v>85</v>
      </c>
      <c r="Q1047" t="s">
        <v>85</v>
      </c>
      <c r="R1047" t="s">
        <v>85</v>
      </c>
    </row>
    <row r="1048" spans="1:18" x14ac:dyDescent="0.25">
      <c r="B1048">
        <v>2</v>
      </c>
      <c r="C1048" t="s">
        <v>4114</v>
      </c>
      <c r="D1048" t="s">
        <v>4216</v>
      </c>
      <c r="E1048">
        <v>0</v>
      </c>
      <c r="F1048">
        <v>0</v>
      </c>
      <c r="G1048">
        <v>0.16700000000000001</v>
      </c>
      <c r="H1048">
        <v>1.4999999999999999E-2</v>
      </c>
      <c r="J1048" s="78" t="s">
        <v>85</v>
      </c>
      <c r="L1048" t="s">
        <v>85</v>
      </c>
      <c r="M1048" t="s">
        <v>85</v>
      </c>
      <c r="P1048" t="s">
        <v>85</v>
      </c>
      <c r="Q1048" t="s">
        <v>85</v>
      </c>
      <c r="R1048" t="s">
        <v>85</v>
      </c>
    </row>
    <row r="1049" spans="1:18" x14ac:dyDescent="0.25">
      <c r="B1049">
        <v>3</v>
      </c>
      <c r="C1049" t="s">
        <v>4114</v>
      </c>
      <c r="D1049" t="s">
        <v>4216</v>
      </c>
      <c r="E1049">
        <v>0</v>
      </c>
      <c r="F1049">
        <v>0</v>
      </c>
      <c r="G1049">
        <v>0.158</v>
      </c>
      <c r="H1049">
        <v>1.6E-2</v>
      </c>
      <c r="J1049" t="s">
        <v>85</v>
      </c>
      <c r="L1049" t="s">
        <v>85</v>
      </c>
      <c r="M1049" t="s">
        <v>85</v>
      </c>
      <c r="P1049" t="s">
        <v>85</v>
      </c>
      <c r="Q1049" t="s">
        <v>85</v>
      </c>
      <c r="R1049" t="s">
        <v>85</v>
      </c>
    </row>
    <row r="1050" spans="1:18" x14ac:dyDescent="0.25">
      <c r="B1050">
        <v>4</v>
      </c>
      <c r="C1050" t="s">
        <v>4114</v>
      </c>
      <c r="D1050" t="s">
        <v>4216</v>
      </c>
      <c r="E1050">
        <v>0</v>
      </c>
      <c r="F1050">
        <v>0</v>
      </c>
      <c r="G1050">
        <v>0.113</v>
      </c>
      <c r="H1050">
        <v>1.6E-2</v>
      </c>
      <c r="J1050" t="s">
        <v>85</v>
      </c>
      <c r="L1050" t="s">
        <v>85</v>
      </c>
      <c r="M1050" t="s">
        <v>85</v>
      </c>
      <c r="P1050" t="s">
        <v>85</v>
      </c>
      <c r="Q1050" t="s">
        <v>85</v>
      </c>
      <c r="R1050" t="s">
        <v>85</v>
      </c>
    </row>
    <row r="1051" spans="1:18" x14ac:dyDescent="0.25">
      <c r="B1051">
        <v>5</v>
      </c>
      <c r="C1051" t="s">
        <v>4114</v>
      </c>
      <c r="D1051" t="s">
        <v>4216</v>
      </c>
      <c r="E1051">
        <v>0</v>
      </c>
      <c r="F1051">
        <v>0</v>
      </c>
      <c r="G1051">
        <v>8.7999999999999995E-2</v>
      </c>
      <c r="H1051">
        <v>1.9E-2</v>
      </c>
      <c r="J1051" t="s">
        <v>85</v>
      </c>
      <c r="L1051" t="s">
        <v>85</v>
      </c>
      <c r="M1051" t="s">
        <v>85</v>
      </c>
      <c r="P1051" t="s">
        <v>85</v>
      </c>
      <c r="Q1051" t="s">
        <v>85</v>
      </c>
      <c r="R1051" t="s">
        <v>85</v>
      </c>
    </row>
    <row r="1052" spans="1:18" x14ac:dyDescent="0.25">
      <c r="B1052">
        <v>2</v>
      </c>
      <c r="C1052" t="s">
        <v>4114</v>
      </c>
      <c r="D1052" t="s">
        <v>4217</v>
      </c>
      <c r="E1052">
        <v>0</v>
      </c>
      <c r="F1052">
        <v>0</v>
      </c>
      <c r="G1052">
        <v>0.23699999999999999</v>
      </c>
      <c r="H1052">
        <v>1.9E-2</v>
      </c>
      <c r="J1052" t="s">
        <v>85</v>
      </c>
      <c r="L1052" t="s">
        <v>85</v>
      </c>
      <c r="M1052" t="s">
        <v>85</v>
      </c>
      <c r="P1052" t="s">
        <v>85</v>
      </c>
      <c r="Q1052" t="s">
        <v>85</v>
      </c>
      <c r="R1052" t="s">
        <v>85</v>
      </c>
    </row>
    <row r="1053" spans="1:18" x14ac:dyDescent="0.25">
      <c r="B1053">
        <v>3</v>
      </c>
      <c r="C1053" t="s">
        <v>4114</v>
      </c>
      <c r="D1053" t="s">
        <v>4217</v>
      </c>
      <c r="E1053">
        <v>0</v>
      </c>
      <c r="F1053">
        <v>0</v>
      </c>
      <c r="G1053">
        <v>0.22600000000000001</v>
      </c>
      <c r="H1053">
        <v>0.02</v>
      </c>
      <c r="J1053" t="s">
        <v>85</v>
      </c>
      <c r="L1053" t="s">
        <v>85</v>
      </c>
      <c r="M1053" t="s">
        <v>85</v>
      </c>
      <c r="P1053" t="s">
        <v>85</v>
      </c>
      <c r="Q1053" t="s">
        <v>85</v>
      </c>
      <c r="R1053" t="s">
        <v>85</v>
      </c>
    </row>
    <row r="1054" spans="1:18" x14ac:dyDescent="0.25">
      <c r="B1054">
        <v>4</v>
      </c>
      <c r="C1054" t="s">
        <v>4114</v>
      </c>
      <c r="D1054" t="s">
        <v>4217</v>
      </c>
      <c r="E1054">
        <v>0</v>
      </c>
      <c r="F1054">
        <v>0</v>
      </c>
      <c r="G1054">
        <v>0.16700000000000001</v>
      </c>
      <c r="H1054">
        <v>0.02</v>
      </c>
      <c r="J1054" t="s">
        <v>85</v>
      </c>
      <c r="L1054" t="s">
        <v>85</v>
      </c>
      <c r="M1054" t="s">
        <v>85</v>
      </c>
      <c r="P1054" t="s">
        <v>85</v>
      </c>
      <c r="Q1054" t="s">
        <v>85</v>
      </c>
      <c r="R1054" t="s">
        <v>85</v>
      </c>
    </row>
    <row r="1055" spans="1:18" x14ac:dyDescent="0.25">
      <c r="B1055">
        <v>5</v>
      </c>
      <c r="C1055" t="s">
        <v>4114</v>
      </c>
      <c r="D1055" t="s">
        <v>4217</v>
      </c>
      <c r="E1055">
        <v>0</v>
      </c>
      <c r="F1055">
        <v>0</v>
      </c>
      <c r="G1055">
        <v>0.105</v>
      </c>
      <c r="H1055">
        <v>2.7E-2</v>
      </c>
      <c r="J1055" t="s">
        <v>85</v>
      </c>
      <c r="L1055" t="s">
        <v>85</v>
      </c>
      <c r="M1055" t="s">
        <v>85</v>
      </c>
      <c r="P1055" t="s">
        <v>85</v>
      </c>
      <c r="Q1055" t="s">
        <v>85</v>
      </c>
      <c r="R1055" t="s">
        <v>85</v>
      </c>
    </row>
    <row r="1056" spans="1:18" x14ac:dyDescent="0.25">
      <c r="B1056">
        <v>1</v>
      </c>
      <c r="C1056" t="s">
        <v>4213</v>
      </c>
      <c r="D1056" t="s">
        <v>172</v>
      </c>
      <c r="E1056">
        <v>1</v>
      </c>
      <c r="F1056">
        <v>1</v>
      </c>
      <c r="G1056">
        <v>0.28599999999999998</v>
      </c>
      <c r="H1056">
        <v>2.1000000000000001E-2</v>
      </c>
      <c r="J1056" s="78">
        <f>(1+G1056-G1047)^(1/E1056)-1</f>
        <v>9.2999999999999972E-2</v>
      </c>
      <c r="K1056">
        <f>J1056/F1056</f>
        <v>9.2999999999999972E-2</v>
      </c>
      <c r="L1056">
        <f>K1056*100</f>
        <v>9.2999999999999972</v>
      </c>
      <c r="M1056">
        <f t="shared" ref="M1056:M1065" si="374">G1056/H1056</f>
        <v>13.619047619047617</v>
      </c>
      <c r="P1056" s="70">
        <f>L1056</f>
        <v>9.2999999999999972</v>
      </c>
      <c r="Q1056" s="70">
        <f>P1056/R1056</f>
        <v>0.68286713286713274</v>
      </c>
      <c r="R1056" s="70">
        <f>M1056</f>
        <v>13.619047619047617</v>
      </c>
    </row>
    <row r="1057" spans="1:18" x14ac:dyDescent="0.25">
      <c r="B1057">
        <v>2</v>
      </c>
      <c r="C1057" t="s">
        <v>4213</v>
      </c>
      <c r="D1057" t="s">
        <v>4216</v>
      </c>
      <c r="E1057">
        <v>1</v>
      </c>
      <c r="F1057">
        <v>1</v>
      </c>
      <c r="G1057">
        <v>0.27400000000000002</v>
      </c>
      <c r="H1057">
        <v>2.5000000000000001E-2</v>
      </c>
      <c r="J1057" s="78">
        <f>(1+G1057-G1048)^(1/E1057)-1</f>
        <v>0.10699999999999998</v>
      </c>
      <c r="K1057">
        <f t="shared" ref="K1057:K1065" si="375">J1057/F1057</f>
        <v>0.10699999999999998</v>
      </c>
      <c r="L1057">
        <f t="shared" ref="L1057:L1065" si="376">K1057*100</f>
        <v>10.7</v>
      </c>
      <c r="M1057">
        <f t="shared" si="374"/>
        <v>10.96</v>
      </c>
      <c r="P1057" s="70">
        <f t="shared" ref="P1057:P1060" si="377">L1057</f>
        <v>10.7</v>
      </c>
      <c r="Q1057" s="70">
        <f t="shared" ref="Q1057:Q1060" si="378">P1057/R1057</f>
        <v>0.97627737226277356</v>
      </c>
      <c r="R1057" s="70">
        <f t="shared" ref="R1057:R1060" si="379">M1057</f>
        <v>10.96</v>
      </c>
    </row>
    <row r="1058" spans="1:18" x14ac:dyDescent="0.25">
      <c r="B1058">
        <v>3</v>
      </c>
      <c r="C1058" t="s">
        <v>4213</v>
      </c>
      <c r="D1058" t="s">
        <v>4216</v>
      </c>
      <c r="E1058">
        <v>1</v>
      </c>
      <c r="F1058">
        <v>1</v>
      </c>
      <c r="G1058">
        <v>0.27500000000000002</v>
      </c>
      <c r="H1058">
        <v>2.7E-2</v>
      </c>
      <c r="J1058" s="78">
        <f>(1+G1058-G1049)^(1/E1058)-1</f>
        <v>0.11699999999999999</v>
      </c>
      <c r="K1058">
        <f t="shared" si="375"/>
        <v>0.11699999999999999</v>
      </c>
      <c r="L1058">
        <f t="shared" si="376"/>
        <v>11.7</v>
      </c>
      <c r="M1058">
        <f t="shared" si="374"/>
        <v>10.185185185185187</v>
      </c>
      <c r="P1058" s="70">
        <f t="shared" si="377"/>
        <v>11.7</v>
      </c>
      <c r="Q1058" s="70">
        <f t="shared" si="378"/>
        <v>1.1487272727272724</v>
      </c>
      <c r="R1058" s="70">
        <f t="shared" si="379"/>
        <v>10.185185185185187</v>
      </c>
    </row>
    <row r="1059" spans="1:18" x14ac:dyDescent="0.25">
      <c r="B1059">
        <v>4</v>
      </c>
      <c r="C1059" t="s">
        <v>4213</v>
      </c>
      <c r="D1059" t="s">
        <v>4216</v>
      </c>
      <c r="E1059">
        <v>1</v>
      </c>
      <c r="F1059">
        <v>1</v>
      </c>
      <c r="G1059">
        <v>0.21</v>
      </c>
      <c r="H1059">
        <v>2.7E-2</v>
      </c>
      <c r="J1059" s="78">
        <f>(1+G1059-G1050)^(1/E1059)-1</f>
        <v>9.6999999999999975E-2</v>
      </c>
      <c r="K1059">
        <f t="shared" si="375"/>
        <v>9.6999999999999975E-2</v>
      </c>
      <c r="L1059">
        <f t="shared" si="376"/>
        <v>9.6999999999999975</v>
      </c>
      <c r="M1059">
        <f t="shared" si="374"/>
        <v>7.7777777777777777</v>
      </c>
      <c r="P1059" s="70">
        <f t="shared" si="377"/>
        <v>9.6999999999999975</v>
      </c>
      <c r="Q1059" s="70">
        <f t="shared" si="378"/>
        <v>1.2471428571428569</v>
      </c>
      <c r="R1059" s="70">
        <f t="shared" si="379"/>
        <v>7.7777777777777777</v>
      </c>
    </row>
    <row r="1060" spans="1:18" x14ac:dyDescent="0.25">
      <c r="B1060">
        <v>5</v>
      </c>
      <c r="C1060" t="s">
        <v>4213</v>
      </c>
      <c r="D1060" t="s">
        <v>4216</v>
      </c>
      <c r="E1060">
        <v>1</v>
      </c>
      <c r="F1060">
        <v>1</v>
      </c>
      <c r="G1060">
        <v>0.17299999999999999</v>
      </c>
      <c r="H1060">
        <v>3.1E-2</v>
      </c>
      <c r="J1060" s="78">
        <f>(1+G1060-G1051)^(1/E1060)-1</f>
        <v>8.4999999999999964E-2</v>
      </c>
      <c r="K1060">
        <f t="shared" si="375"/>
        <v>8.4999999999999964E-2</v>
      </c>
      <c r="L1060">
        <f t="shared" si="376"/>
        <v>8.4999999999999964</v>
      </c>
      <c r="M1060">
        <f t="shared" si="374"/>
        <v>5.5806451612903221</v>
      </c>
      <c r="P1060" s="70">
        <f t="shared" si="377"/>
        <v>8.4999999999999964</v>
      </c>
      <c r="Q1060" s="70">
        <f t="shared" si="378"/>
        <v>1.5231213872832365</v>
      </c>
      <c r="R1060" s="70">
        <f t="shared" si="379"/>
        <v>5.5806451612903221</v>
      </c>
    </row>
    <row r="1061" spans="1:18" x14ac:dyDescent="0.25">
      <c r="B1061">
        <v>1</v>
      </c>
      <c r="C1061" t="s">
        <v>4214</v>
      </c>
      <c r="D1061" t="s">
        <v>172</v>
      </c>
      <c r="E1061">
        <v>1</v>
      </c>
      <c r="F1061">
        <v>2</v>
      </c>
      <c r="G1061">
        <v>0.48499999999999999</v>
      </c>
      <c r="H1061">
        <v>1.7999999999999999E-2</v>
      </c>
      <c r="J1061" s="78">
        <f>(1+G1061-G1047)^(1/E1061)-1</f>
        <v>0.29199999999999982</v>
      </c>
      <c r="K1061">
        <f t="shared" si="375"/>
        <v>0.14599999999999991</v>
      </c>
      <c r="L1061">
        <f t="shared" si="376"/>
        <v>14.599999999999991</v>
      </c>
      <c r="M1061">
        <f t="shared" si="374"/>
        <v>26.944444444444446</v>
      </c>
      <c r="P1061" s="70">
        <f>L1061</f>
        <v>14.599999999999991</v>
      </c>
      <c r="Q1061" s="70">
        <f>P1061/R1061</f>
        <v>0.54185567010309243</v>
      </c>
      <c r="R1061" s="70">
        <f>M1061</f>
        <v>26.944444444444446</v>
      </c>
    </row>
    <row r="1062" spans="1:18" x14ac:dyDescent="0.25">
      <c r="B1062">
        <v>2</v>
      </c>
      <c r="C1062" t="s">
        <v>4214</v>
      </c>
      <c r="D1062" t="s">
        <v>4217</v>
      </c>
      <c r="E1062">
        <v>1</v>
      </c>
      <c r="F1062">
        <v>2</v>
      </c>
      <c r="G1062">
        <v>0.48799999999999999</v>
      </c>
      <c r="H1062">
        <v>1.9E-2</v>
      </c>
      <c r="J1062" s="78">
        <f>(1+G1062-G1052)^(1/E1062)-1</f>
        <v>0.25099999999999989</v>
      </c>
      <c r="K1062">
        <f t="shared" si="375"/>
        <v>0.12549999999999994</v>
      </c>
      <c r="L1062">
        <f t="shared" si="376"/>
        <v>12.549999999999994</v>
      </c>
      <c r="M1062">
        <f t="shared" si="374"/>
        <v>25.684210526315791</v>
      </c>
      <c r="P1062" s="70">
        <f t="shared" ref="P1062:P1065" si="380">L1062</f>
        <v>12.549999999999994</v>
      </c>
      <c r="Q1062" s="70">
        <f t="shared" ref="Q1062:Q1065" si="381">P1062/R1062</f>
        <v>0.48862704918032757</v>
      </c>
      <c r="R1062" s="70">
        <f t="shared" ref="R1062:R1065" si="382">M1062</f>
        <v>25.684210526315791</v>
      </c>
    </row>
    <row r="1063" spans="1:18" x14ac:dyDescent="0.25">
      <c r="B1063">
        <v>3</v>
      </c>
      <c r="C1063" t="s">
        <v>4214</v>
      </c>
      <c r="D1063" t="s">
        <v>4217</v>
      </c>
      <c r="E1063">
        <v>1</v>
      </c>
      <c r="F1063">
        <v>2</v>
      </c>
      <c r="G1063">
        <v>0.47799999999999998</v>
      </c>
      <c r="H1063">
        <v>0.02</v>
      </c>
      <c r="J1063" s="78">
        <f>(1+G1063-G1053)^(1/E1063)-1</f>
        <v>0.252</v>
      </c>
      <c r="K1063">
        <f t="shared" si="375"/>
        <v>0.126</v>
      </c>
      <c r="L1063">
        <f t="shared" si="376"/>
        <v>12.6</v>
      </c>
      <c r="M1063">
        <f t="shared" si="374"/>
        <v>23.9</v>
      </c>
      <c r="P1063" s="70">
        <f t="shared" si="380"/>
        <v>12.6</v>
      </c>
      <c r="Q1063" s="70">
        <f t="shared" si="381"/>
        <v>0.52719665271966532</v>
      </c>
      <c r="R1063" s="70">
        <f t="shared" si="382"/>
        <v>23.9</v>
      </c>
    </row>
    <row r="1064" spans="1:18" x14ac:dyDescent="0.25">
      <c r="B1064">
        <v>4</v>
      </c>
      <c r="C1064" t="s">
        <v>4214</v>
      </c>
      <c r="D1064" t="s">
        <v>4217</v>
      </c>
      <c r="E1064">
        <v>1</v>
      </c>
      <c r="F1064">
        <v>2</v>
      </c>
      <c r="G1064">
        <v>0.35799999999999998</v>
      </c>
      <c r="H1064">
        <v>2.1000000000000001E-2</v>
      </c>
      <c r="J1064" s="78">
        <f>(1+G1064-G1054)^(1/E1064)-1</f>
        <v>0.19100000000000006</v>
      </c>
      <c r="K1064">
        <f t="shared" si="375"/>
        <v>9.5500000000000029E-2</v>
      </c>
      <c r="L1064">
        <f t="shared" si="376"/>
        <v>9.5500000000000025</v>
      </c>
      <c r="M1064">
        <f t="shared" si="374"/>
        <v>17.047619047619047</v>
      </c>
      <c r="P1064" s="70">
        <f t="shared" si="380"/>
        <v>9.5500000000000025</v>
      </c>
      <c r="Q1064" s="70">
        <f t="shared" si="381"/>
        <v>0.56019553072625716</v>
      </c>
      <c r="R1064" s="70">
        <f t="shared" si="382"/>
        <v>17.047619047619047</v>
      </c>
    </row>
    <row r="1065" spans="1:18" x14ac:dyDescent="0.25">
      <c r="B1065">
        <v>5</v>
      </c>
      <c r="C1065" t="s">
        <v>4214</v>
      </c>
      <c r="D1065" t="s">
        <v>4217</v>
      </c>
      <c r="E1065">
        <v>1</v>
      </c>
      <c r="F1065">
        <v>2</v>
      </c>
      <c r="G1065">
        <v>0.23699999999999999</v>
      </c>
      <c r="H1065">
        <v>4.2000000000000003E-2</v>
      </c>
      <c r="J1065" s="78">
        <f>(1+G1065-G1055)^(1/E1065)-1</f>
        <v>0.13200000000000012</v>
      </c>
      <c r="K1065">
        <f t="shared" si="375"/>
        <v>6.6000000000000059E-2</v>
      </c>
      <c r="L1065">
        <f t="shared" si="376"/>
        <v>6.6000000000000059</v>
      </c>
      <c r="M1065">
        <f t="shared" si="374"/>
        <v>5.6428571428571423</v>
      </c>
      <c r="P1065" s="70">
        <f t="shared" si="380"/>
        <v>6.6000000000000059</v>
      </c>
      <c r="Q1065" s="70">
        <f t="shared" si="381"/>
        <v>1.1696202531645581</v>
      </c>
      <c r="R1065" s="70">
        <f t="shared" si="382"/>
        <v>5.6428571428571423</v>
      </c>
    </row>
    <row r="1068" spans="1:18" x14ac:dyDescent="0.25">
      <c r="A1068" s="72" t="s">
        <v>4254</v>
      </c>
    </row>
    <row r="1070" spans="1:18" x14ac:dyDescent="0.25">
      <c r="C1070" t="s">
        <v>4111</v>
      </c>
      <c r="D1070" t="s">
        <v>422</v>
      </c>
      <c r="E1070" t="s">
        <v>202</v>
      </c>
      <c r="F1070" t="s">
        <v>334</v>
      </c>
      <c r="G1070" t="s">
        <v>4037</v>
      </c>
      <c r="H1070" t="s">
        <v>147</v>
      </c>
      <c r="J1070" t="s">
        <v>148</v>
      </c>
      <c r="K1070" t="s">
        <v>150</v>
      </c>
      <c r="L1070" t="s">
        <v>215</v>
      </c>
      <c r="O1070" t="s">
        <v>148</v>
      </c>
      <c r="P1070" t="s">
        <v>147</v>
      </c>
      <c r="Q1070" t="s">
        <v>149</v>
      </c>
    </row>
    <row r="1071" spans="1:18" x14ac:dyDescent="0.25">
      <c r="C1071">
        <v>1</v>
      </c>
      <c r="D1071" t="s">
        <v>4258</v>
      </c>
      <c r="E1071">
        <v>2</v>
      </c>
      <c r="F1071">
        <v>11</v>
      </c>
      <c r="G1071">
        <v>0.15</v>
      </c>
      <c r="H1071">
        <v>2E-3</v>
      </c>
      <c r="J1071" s="78">
        <f t="shared" ref="J1071:J1082" si="383">(1+G1071)^(1/E1071)-1</f>
        <v>7.2380529476360866E-2</v>
      </c>
      <c r="K1071">
        <f t="shared" ref="K1071:K1082" si="384">J1071*100</f>
        <v>7.2380529476360866</v>
      </c>
      <c r="L1071">
        <f t="shared" ref="L1071:L1082" si="385">G1071/H1071</f>
        <v>75</v>
      </c>
      <c r="O1071" s="70">
        <f t="shared" ref="O1071:O1082" si="386">K1071</f>
        <v>7.2380529476360866</v>
      </c>
      <c r="P1071" s="70">
        <f t="shared" ref="P1071:P1082" si="387">O1071/Q1071</f>
        <v>9.6507372635147817E-2</v>
      </c>
      <c r="Q1071" s="70">
        <f t="shared" ref="Q1071:Q1082" si="388">L1071</f>
        <v>75</v>
      </c>
    </row>
    <row r="1072" spans="1:18" x14ac:dyDescent="0.25">
      <c r="C1072">
        <v>1</v>
      </c>
      <c r="D1072" t="s">
        <v>4114</v>
      </c>
      <c r="E1072">
        <v>4</v>
      </c>
      <c r="F1072">
        <v>13</v>
      </c>
      <c r="G1072">
        <v>0.24</v>
      </c>
      <c r="H1072">
        <v>2E-3</v>
      </c>
      <c r="J1072" s="78">
        <f t="shared" si="383"/>
        <v>5.5250146915888587E-2</v>
      </c>
      <c r="K1072">
        <f t="shared" si="384"/>
        <v>5.5250146915888587</v>
      </c>
      <c r="L1072">
        <f t="shared" si="385"/>
        <v>120</v>
      </c>
      <c r="O1072" s="70">
        <f t="shared" si="386"/>
        <v>5.5250146915888587</v>
      </c>
      <c r="P1072" s="70">
        <f t="shared" si="387"/>
        <v>4.6041789096573825E-2</v>
      </c>
      <c r="Q1072" s="70">
        <f t="shared" si="388"/>
        <v>120</v>
      </c>
    </row>
    <row r="1073" spans="3:17" x14ac:dyDescent="0.25">
      <c r="C1073">
        <v>1</v>
      </c>
      <c r="D1073" t="s">
        <v>4122</v>
      </c>
      <c r="E1073">
        <v>6</v>
      </c>
      <c r="F1073">
        <v>15</v>
      </c>
      <c r="G1073">
        <v>0.48</v>
      </c>
      <c r="H1073">
        <v>2E-3</v>
      </c>
      <c r="J1073" s="78">
        <f t="shared" si="383"/>
        <v>6.7522291599108941E-2</v>
      </c>
      <c r="K1073">
        <f t="shared" si="384"/>
        <v>6.7522291599108941</v>
      </c>
      <c r="L1073">
        <f t="shared" si="385"/>
        <v>240</v>
      </c>
      <c r="O1073" s="70">
        <f t="shared" si="386"/>
        <v>6.7522291599108941</v>
      </c>
      <c r="P1073" s="70">
        <f t="shared" si="387"/>
        <v>2.8134288166295391E-2</v>
      </c>
      <c r="Q1073" s="70">
        <f t="shared" si="388"/>
        <v>240</v>
      </c>
    </row>
    <row r="1074" spans="3:17" x14ac:dyDescent="0.25">
      <c r="C1074">
        <v>1</v>
      </c>
      <c r="D1074" t="s">
        <v>169</v>
      </c>
      <c r="E1074">
        <v>8</v>
      </c>
      <c r="F1074">
        <v>17</v>
      </c>
      <c r="G1074">
        <v>0.64</v>
      </c>
      <c r="H1074">
        <v>3.0000000000000001E-3</v>
      </c>
      <c r="J1074" s="78">
        <f t="shared" si="383"/>
        <v>6.3788965157105082E-2</v>
      </c>
      <c r="K1074">
        <f t="shared" si="384"/>
        <v>6.3788965157105082</v>
      </c>
      <c r="L1074">
        <f t="shared" si="385"/>
        <v>213.33333333333334</v>
      </c>
      <c r="O1074" s="70">
        <f t="shared" si="386"/>
        <v>6.3788965157105082</v>
      </c>
      <c r="P1074" s="70">
        <f t="shared" si="387"/>
        <v>2.9901077417393007E-2</v>
      </c>
      <c r="Q1074" s="70">
        <f t="shared" si="388"/>
        <v>213.33333333333334</v>
      </c>
    </row>
    <row r="1075" spans="3:17" x14ac:dyDescent="0.25">
      <c r="C1075">
        <v>2</v>
      </c>
      <c r="D1075" t="s">
        <v>4258</v>
      </c>
      <c r="E1075">
        <v>2</v>
      </c>
      <c r="F1075">
        <v>11</v>
      </c>
      <c r="G1075">
        <v>0.11</v>
      </c>
      <c r="H1075">
        <v>5.0000000000000001E-3</v>
      </c>
      <c r="J1075" s="78">
        <f t="shared" si="383"/>
        <v>5.3565375285273831E-2</v>
      </c>
      <c r="K1075">
        <f t="shared" si="384"/>
        <v>5.3565375285273831</v>
      </c>
      <c r="L1075">
        <f t="shared" si="385"/>
        <v>22</v>
      </c>
      <c r="O1075" s="70">
        <f t="shared" si="386"/>
        <v>5.3565375285273831</v>
      </c>
      <c r="P1075" s="70">
        <f t="shared" si="387"/>
        <v>0.24347897856942649</v>
      </c>
      <c r="Q1075" s="70">
        <f t="shared" si="388"/>
        <v>22</v>
      </c>
    </row>
    <row r="1076" spans="3:17" x14ac:dyDescent="0.25">
      <c r="C1076">
        <v>2</v>
      </c>
      <c r="D1076" t="s">
        <v>4114</v>
      </c>
      <c r="E1076">
        <v>4</v>
      </c>
      <c r="F1076">
        <v>13</v>
      </c>
      <c r="G1076">
        <v>0.19</v>
      </c>
      <c r="H1076">
        <v>6.0000000000000001E-3</v>
      </c>
      <c r="J1076" s="78">
        <f t="shared" si="383"/>
        <v>4.4447802172789874E-2</v>
      </c>
      <c r="K1076">
        <f t="shared" si="384"/>
        <v>4.4447802172789874</v>
      </c>
      <c r="L1076">
        <f t="shared" si="385"/>
        <v>31.666666666666668</v>
      </c>
      <c r="O1076" s="70">
        <f t="shared" si="386"/>
        <v>4.4447802172789874</v>
      </c>
      <c r="P1076" s="70">
        <f t="shared" si="387"/>
        <v>0.14036148054565223</v>
      </c>
      <c r="Q1076" s="70">
        <f t="shared" si="388"/>
        <v>31.666666666666668</v>
      </c>
    </row>
    <row r="1077" spans="3:17" x14ac:dyDescent="0.25">
      <c r="C1077">
        <v>2</v>
      </c>
      <c r="D1077" t="s">
        <v>4122</v>
      </c>
      <c r="E1077">
        <v>6</v>
      </c>
      <c r="F1077">
        <v>15</v>
      </c>
      <c r="G1077">
        <v>0.39</v>
      </c>
      <c r="H1077">
        <v>8.9999999999999993E-3</v>
      </c>
      <c r="J1077" s="78">
        <f t="shared" si="383"/>
        <v>5.6418018551802618E-2</v>
      </c>
      <c r="K1077">
        <f t="shared" si="384"/>
        <v>5.6418018551802618</v>
      </c>
      <c r="L1077">
        <f t="shared" si="385"/>
        <v>43.333333333333336</v>
      </c>
      <c r="O1077" s="70">
        <f t="shared" si="386"/>
        <v>5.6418018551802618</v>
      </c>
      <c r="P1077" s="70">
        <f t="shared" si="387"/>
        <v>0.1301954274272368</v>
      </c>
      <c r="Q1077" s="70">
        <f t="shared" si="388"/>
        <v>43.333333333333336</v>
      </c>
    </row>
    <row r="1078" spans="3:17" x14ac:dyDescent="0.25">
      <c r="C1078">
        <v>2</v>
      </c>
      <c r="D1078" t="s">
        <v>169</v>
      </c>
      <c r="E1078">
        <v>8</v>
      </c>
      <c r="F1078">
        <v>17</v>
      </c>
      <c r="G1078">
        <v>0.55000000000000004</v>
      </c>
      <c r="H1078">
        <v>1.2E-2</v>
      </c>
      <c r="J1078" s="78">
        <f t="shared" si="383"/>
        <v>5.6310172766642408E-2</v>
      </c>
      <c r="K1078">
        <f t="shared" si="384"/>
        <v>5.6310172766642408</v>
      </c>
      <c r="L1078">
        <f t="shared" si="385"/>
        <v>45.833333333333336</v>
      </c>
      <c r="O1078" s="70">
        <f t="shared" si="386"/>
        <v>5.6310172766642408</v>
      </c>
      <c r="P1078" s="70">
        <f t="shared" si="387"/>
        <v>0.12285855876358343</v>
      </c>
      <c r="Q1078" s="70">
        <f t="shared" si="388"/>
        <v>45.833333333333336</v>
      </c>
    </row>
    <row r="1079" spans="3:17" x14ac:dyDescent="0.25">
      <c r="C1079">
        <v>4</v>
      </c>
      <c r="D1079" t="s">
        <v>4258</v>
      </c>
      <c r="E1079">
        <v>2</v>
      </c>
      <c r="F1079">
        <v>11</v>
      </c>
      <c r="G1079">
        <v>0.09</v>
      </c>
      <c r="H1079">
        <v>5.0000000000000001E-3</v>
      </c>
      <c r="J1079" s="78">
        <f t="shared" si="383"/>
        <v>4.4030650891055068E-2</v>
      </c>
      <c r="K1079">
        <f t="shared" si="384"/>
        <v>4.4030650891055068</v>
      </c>
      <c r="L1079">
        <f t="shared" si="385"/>
        <v>18</v>
      </c>
      <c r="O1079" s="70">
        <f t="shared" si="386"/>
        <v>4.4030650891055068</v>
      </c>
      <c r="P1079" s="70">
        <f t="shared" si="387"/>
        <v>0.24461472717252816</v>
      </c>
      <c r="Q1079" s="70">
        <f t="shared" si="388"/>
        <v>18</v>
      </c>
    </row>
    <row r="1080" spans="3:17" x14ac:dyDescent="0.25">
      <c r="C1080">
        <v>4</v>
      </c>
      <c r="D1080" t="s">
        <v>4114</v>
      </c>
      <c r="E1080">
        <v>4</v>
      </c>
      <c r="F1080">
        <v>13</v>
      </c>
      <c r="G1080">
        <v>0.16</v>
      </c>
      <c r="H1080">
        <v>6.0000000000000001E-3</v>
      </c>
      <c r="J1080" s="78">
        <f t="shared" si="383"/>
        <v>3.7801985653766579E-2</v>
      </c>
      <c r="K1080">
        <f t="shared" si="384"/>
        <v>3.7801985653766579</v>
      </c>
      <c r="L1080">
        <f t="shared" si="385"/>
        <v>26.666666666666668</v>
      </c>
      <c r="O1080" s="70">
        <f t="shared" si="386"/>
        <v>3.7801985653766579</v>
      </c>
      <c r="P1080" s="70">
        <f t="shared" si="387"/>
        <v>0.14175744620162467</v>
      </c>
      <c r="Q1080" s="70">
        <f t="shared" si="388"/>
        <v>26.666666666666668</v>
      </c>
    </row>
    <row r="1081" spans="3:17" x14ac:dyDescent="0.25">
      <c r="C1081">
        <v>4</v>
      </c>
      <c r="D1081" t="s">
        <v>4122</v>
      </c>
      <c r="E1081">
        <v>6</v>
      </c>
      <c r="F1081">
        <v>15</v>
      </c>
      <c r="G1081">
        <v>0.35</v>
      </c>
      <c r="H1081">
        <v>8.0000000000000002E-3</v>
      </c>
      <c r="J1081" s="78">
        <f t="shared" si="383"/>
        <v>5.1289422372410298E-2</v>
      </c>
      <c r="K1081">
        <f t="shared" si="384"/>
        <v>5.1289422372410298</v>
      </c>
      <c r="L1081">
        <f t="shared" si="385"/>
        <v>43.749999999999993</v>
      </c>
      <c r="O1081" s="70">
        <f t="shared" si="386"/>
        <v>5.1289422372410298</v>
      </c>
      <c r="P1081" s="70">
        <f t="shared" si="387"/>
        <v>0.11723296542265213</v>
      </c>
      <c r="Q1081" s="70">
        <f t="shared" si="388"/>
        <v>43.749999999999993</v>
      </c>
    </row>
    <row r="1082" spans="3:17" x14ac:dyDescent="0.25">
      <c r="C1082">
        <v>4</v>
      </c>
      <c r="D1082" t="s">
        <v>169</v>
      </c>
      <c r="E1082">
        <v>8</v>
      </c>
      <c r="F1082">
        <v>17</v>
      </c>
      <c r="G1082">
        <v>0.48</v>
      </c>
      <c r="H1082">
        <v>1.2E-2</v>
      </c>
      <c r="J1082" s="78">
        <f t="shared" si="383"/>
        <v>5.0225875934424291E-2</v>
      </c>
      <c r="K1082">
        <f t="shared" si="384"/>
        <v>5.0225875934424291</v>
      </c>
      <c r="L1082">
        <f t="shared" si="385"/>
        <v>40</v>
      </c>
      <c r="O1082" s="70">
        <f t="shared" si="386"/>
        <v>5.0225875934424291</v>
      </c>
      <c r="P1082" s="70">
        <f t="shared" si="387"/>
        <v>0.12556468983606073</v>
      </c>
      <c r="Q1082" s="70">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arnost</cp:lastModifiedBy>
  <dcterms:created xsi:type="dcterms:W3CDTF">2015-06-05T18:19:34Z</dcterms:created>
  <dcterms:modified xsi:type="dcterms:W3CDTF">2023-05-20T19:55:40Z</dcterms:modified>
</cp:coreProperties>
</file>